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0.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1.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2.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4.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5.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6.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8.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9.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20.xml" ContentType="application/vnd.openxmlformats-officedocument.drawingml.chart+xml"/>
  <Override PartName="/xl/drawings/drawing3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00872\Desktop\"/>
    </mc:Choice>
  </mc:AlternateContent>
  <bookViews>
    <workbookView xWindow="-15" yWindow="-15" windowWidth="19320" windowHeight="4890" tabRatio="687"/>
  </bookViews>
  <sheets>
    <sheet name="表紙" sheetId="16" r:id="rId1"/>
    <sheet name="使用方法" sheetId="18" r:id="rId2"/>
    <sheet name="電力購入先" sheetId="20" r:id="rId3"/>
    <sheet name="排出係数" sheetId="21" r:id="rId4"/>
    <sheet name="読み物" sheetId="19" r:id="rId5"/>
    <sheet name="年間のまとめ" sheetId="1" r:id="rId6"/>
    <sheet name="４月" sheetId="3" r:id="rId7"/>
    <sheet name="５月" sheetId="5" r:id="rId8"/>
    <sheet name="６月" sheetId="6" r:id="rId9"/>
    <sheet name="７月" sheetId="7" r:id="rId10"/>
    <sheet name="８月" sheetId="8" r:id="rId11"/>
    <sheet name="９月" sheetId="9" r:id="rId12"/>
    <sheet name="10月" sheetId="10" r:id="rId13"/>
    <sheet name="11月" sheetId="11" r:id="rId14"/>
    <sheet name="12月" sheetId="12" r:id="rId15"/>
    <sheet name="１月" sheetId="13" r:id="rId16"/>
    <sheet name="２月" sheetId="14" r:id="rId17"/>
    <sheet name="３月" sheetId="15" r:id="rId18"/>
    <sheet name="グラフデータ" sheetId="2" state="hidden" r:id="rId19"/>
  </sheets>
  <definedNames>
    <definedName name="_xlnm.Print_Area" localSheetId="12">'10月'!$A$1:$U$49</definedName>
    <definedName name="_xlnm.Print_Area" localSheetId="13">'11月'!$A$1:$U$49</definedName>
    <definedName name="_xlnm.Print_Area" localSheetId="14">'12月'!$A$1:$U$49</definedName>
    <definedName name="_xlnm.Print_Area" localSheetId="15">'１月'!$A$1:$U$49</definedName>
    <definedName name="_xlnm.Print_Area" localSheetId="16">'２月'!$A$1:$U$49</definedName>
    <definedName name="_xlnm.Print_Area" localSheetId="17">'３月'!$A$1:$U$49</definedName>
    <definedName name="_xlnm.Print_Area" localSheetId="6">'４月'!$A$1:$U$49</definedName>
    <definedName name="_xlnm.Print_Area" localSheetId="7">'５月'!$A$1:$U$49</definedName>
    <definedName name="_xlnm.Print_Area" localSheetId="8">'６月'!$A$1:$U$49</definedName>
    <definedName name="_xlnm.Print_Area" localSheetId="9">'７月'!$A$1:$U$49</definedName>
    <definedName name="_xlnm.Print_Area" localSheetId="10">'８月'!$A$1:$U$49</definedName>
    <definedName name="_xlnm.Print_Area" localSheetId="11">'９月'!$A$1:$U$49</definedName>
    <definedName name="_xlnm.Print_Area" localSheetId="1">使用方法!$A$1:$AK$50</definedName>
    <definedName name="_xlnm.Print_Area" localSheetId="2">電力購入先!$B$24:$D$43</definedName>
    <definedName name="_xlnm.Print_Area" localSheetId="4">読み物!$A:$AO</definedName>
    <definedName name="_xlnm.Print_Area" localSheetId="0">表紙!$A$1:$AI$56</definedName>
  </definedNames>
  <calcPr calcId="152511"/>
</workbook>
</file>

<file path=xl/calcChain.xml><?xml version="1.0" encoding="utf-8"?>
<calcChain xmlns="http://schemas.openxmlformats.org/spreadsheetml/2006/main">
  <c r="B1" i="20" l="1"/>
  <c r="C5" i="20" l="1"/>
  <c r="C31" i="15" l="1"/>
  <c r="C30" i="15"/>
  <c r="C29" i="15"/>
  <c r="C28" i="15"/>
  <c r="C27" i="15"/>
  <c r="C31" i="14"/>
  <c r="C30" i="14"/>
  <c r="C29" i="14"/>
  <c r="C28" i="14"/>
  <c r="C27" i="14"/>
  <c r="C31" i="13"/>
  <c r="C30" i="13"/>
  <c r="C29" i="13"/>
  <c r="C28" i="13"/>
  <c r="C27" i="13"/>
  <c r="C31" i="12"/>
  <c r="C30" i="12"/>
  <c r="C29" i="12"/>
  <c r="C28" i="12"/>
  <c r="C27" i="12"/>
  <c r="C31" i="11"/>
  <c r="C30" i="11"/>
  <c r="C29" i="11"/>
  <c r="C28" i="11"/>
  <c r="C27" i="11"/>
  <c r="C31" i="10"/>
  <c r="C30" i="10"/>
  <c r="C29" i="10"/>
  <c r="C28" i="10"/>
  <c r="C27" i="10"/>
  <c r="C31" i="9"/>
  <c r="C30" i="9"/>
  <c r="C29" i="9"/>
  <c r="C28" i="9"/>
  <c r="C27" i="9"/>
  <c r="C31" i="8"/>
  <c r="C30" i="8"/>
  <c r="C29" i="8"/>
  <c r="C28" i="8"/>
  <c r="C27" i="8"/>
  <c r="C31" i="7"/>
  <c r="C30" i="7"/>
  <c r="C29" i="7"/>
  <c r="C28" i="7"/>
  <c r="C27" i="7"/>
  <c r="C31" i="6"/>
  <c r="C30" i="6"/>
  <c r="C29" i="6"/>
  <c r="C28" i="6"/>
  <c r="C27" i="6"/>
  <c r="C31" i="5"/>
  <c r="C30" i="5"/>
  <c r="C29" i="5"/>
  <c r="C28" i="5"/>
  <c r="C27" i="5"/>
  <c r="C31" i="3"/>
  <c r="C30" i="3"/>
  <c r="C29" i="3"/>
  <c r="C28" i="3"/>
  <c r="C27" i="3"/>
  <c r="B14" i="1"/>
  <c r="B13" i="1"/>
  <c r="B12" i="1"/>
  <c r="B11" i="1"/>
  <c r="B10" i="1"/>
  <c r="AF47" i="1"/>
  <c r="AI47" i="1" s="1"/>
  <c r="AF46" i="1"/>
  <c r="AF45" i="1"/>
  <c r="AF44" i="1"/>
  <c r="AI44" i="1" s="1"/>
  <c r="AF25" i="1"/>
  <c r="AF24" i="1"/>
  <c r="AI24" i="1" s="1"/>
  <c r="AF23" i="1"/>
  <c r="AH23" i="1" s="1"/>
  <c r="AF22" i="1"/>
  <c r="AJ22" i="1" s="1"/>
  <c r="AF21" i="1"/>
  <c r="AF14" i="1"/>
  <c r="AI14" i="1" s="1"/>
  <c r="AJ47" i="1"/>
  <c r="AJ46" i="1"/>
  <c r="AI46" i="1"/>
  <c r="AH46" i="1"/>
  <c r="AJ45" i="1"/>
  <c r="AI45" i="1"/>
  <c r="AH45" i="1"/>
  <c r="AJ44" i="1"/>
  <c r="AJ25" i="1"/>
  <c r="AI25" i="1"/>
  <c r="AH25" i="1"/>
  <c r="AJ24" i="1"/>
  <c r="AH24" i="1"/>
  <c r="AJ23" i="1"/>
  <c r="AI23" i="1"/>
  <c r="AH22" i="1"/>
  <c r="AJ21" i="1"/>
  <c r="AI21" i="1"/>
  <c r="AH21" i="1"/>
  <c r="AJ14" i="1"/>
  <c r="C1" i="20"/>
  <c r="C6" i="21" s="1"/>
  <c r="B9" i="1" l="1"/>
  <c r="B20" i="1" s="1"/>
  <c r="C26" i="14"/>
  <c r="J26" i="14" s="1"/>
  <c r="C26" i="12"/>
  <c r="J26" i="12" s="1"/>
  <c r="C26" i="10"/>
  <c r="J26" i="10" s="1"/>
  <c r="C26" i="8"/>
  <c r="J26" i="8" s="1"/>
  <c r="C26" i="6"/>
  <c r="J26" i="6" s="1"/>
  <c r="C26" i="3"/>
  <c r="J26" i="3" s="1"/>
  <c r="C26" i="15"/>
  <c r="J26" i="15" s="1"/>
  <c r="C26" i="13"/>
  <c r="J26" i="13" s="1"/>
  <c r="C26" i="11"/>
  <c r="J26" i="11" s="1"/>
  <c r="C26" i="9"/>
  <c r="J26" i="9" s="1"/>
  <c r="C26" i="7"/>
  <c r="J26" i="7" s="1"/>
  <c r="C26" i="5"/>
  <c r="J26" i="5" s="1"/>
  <c r="AH44" i="1"/>
  <c r="AH47" i="1"/>
  <c r="AI22" i="1"/>
  <c r="AH14" i="1"/>
  <c r="Z26" i="18"/>
  <c r="X32" i="18"/>
  <c r="Z31" i="18"/>
  <c r="Z30" i="18"/>
  <c r="Z29" i="18"/>
  <c r="Z28" i="18"/>
  <c r="Z27" i="18"/>
  <c r="W47" i="1"/>
  <c r="U47" i="1"/>
  <c r="S47" i="1"/>
  <c r="W46" i="1"/>
  <c r="U46" i="1"/>
  <c r="S46" i="1"/>
  <c r="W45" i="1"/>
  <c r="U45" i="1"/>
  <c r="S45" i="1"/>
  <c r="W44" i="1"/>
  <c r="U44" i="1"/>
  <c r="S44" i="1"/>
  <c r="W43" i="1"/>
  <c r="U43" i="1"/>
  <c r="S43" i="1"/>
  <c r="W42" i="1"/>
  <c r="U42" i="1"/>
  <c r="S42" i="1"/>
  <c r="J29" i="15"/>
  <c r="H32" i="15"/>
  <c r="J31" i="15"/>
  <c r="J30" i="15"/>
  <c r="J28" i="15"/>
  <c r="J27" i="15"/>
  <c r="O47" i="1"/>
  <c r="M47" i="1"/>
  <c r="K47" i="1"/>
  <c r="O46" i="1"/>
  <c r="M46" i="1"/>
  <c r="K46" i="1"/>
  <c r="O45" i="1"/>
  <c r="M45" i="1"/>
  <c r="K45" i="1"/>
  <c r="O44" i="1"/>
  <c r="M44" i="1"/>
  <c r="K44" i="1"/>
  <c r="O43" i="1"/>
  <c r="M43" i="1"/>
  <c r="K43" i="1"/>
  <c r="O42" i="1"/>
  <c r="M42" i="1"/>
  <c r="K42" i="1"/>
  <c r="H32" i="14"/>
  <c r="J31" i="14"/>
  <c r="J30" i="14"/>
  <c r="J29" i="14"/>
  <c r="J28" i="14"/>
  <c r="J27" i="14"/>
  <c r="G47" i="1"/>
  <c r="E47" i="1"/>
  <c r="C47" i="1"/>
  <c r="G46" i="1"/>
  <c r="E46" i="1"/>
  <c r="C46" i="1"/>
  <c r="G45" i="1"/>
  <c r="E45" i="1"/>
  <c r="C45" i="1"/>
  <c r="G44" i="1"/>
  <c r="E44" i="1"/>
  <c r="C44" i="1"/>
  <c r="G43" i="1"/>
  <c r="E43" i="1"/>
  <c r="C43" i="1"/>
  <c r="G42" i="1"/>
  <c r="E42" i="1"/>
  <c r="C42" i="1"/>
  <c r="H32" i="13"/>
  <c r="J31" i="13"/>
  <c r="J30" i="13"/>
  <c r="J29" i="13"/>
  <c r="J28" i="13"/>
  <c r="J27" i="13"/>
  <c r="W36" i="1"/>
  <c r="U36" i="1"/>
  <c r="S36" i="1"/>
  <c r="W35" i="1"/>
  <c r="U35" i="1"/>
  <c r="S35" i="1"/>
  <c r="W34" i="1"/>
  <c r="U34" i="1"/>
  <c r="S34" i="1"/>
  <c r="W33" i="1"/>
  <c r="U33" i="1"/>
  <c r="S33" i="1"/>
  <c r="W32" i="1"/>
  <c r="U32" i="1"/>
  <c r="S32" i="1"/>
  <c r="W31" i="1"/>
  <c r="U31" i="1"/>
  <c r="S31" i="1"/>
  <c r="H32" i="12"/>
  <c r="J31" i="12"/>
  <c r="J30" i="12"/>
  <c r="J29" i="12"/>
  <c r="J28" i="12"/>
  <c r="J27" i="12"/>
  <c r="O36" i="1"/>
  <c r="M36" i="1"/>
  <c r="K36" i="1"/>
  <c r="O35" i="1"/>
  <c r="M35" i="1"/>
  <c r="K35" i="1"/>
  <c r="O34" i="1"/>
  <c r="M34" i="1"/>
  <c r="K34" i="1"/>
  <c r="O33" i="1"/>
  <c r="M33" i="1"/>
  <c r="K33" i="1"/>
  <c r="O32" i="1"/>
  <c r="M32" i="1"/>
  <c r="K32" i="1"/>
  <c r="O31" i="1"/>
  <c r="M31" i="1"/>
  <c r="K31" i="1"/>
  <c r="H32" i="11"/>
  <c r="J31" i="11"/>
  <c r="J30" i="11"/>
  <c r="J29" i="11"/>
  <c r="J28" i="11"/>
  <c r="J27" i="11"/>
  <c r="G36" i="1"/>
  <c r="E36" i="1"/>
  <c r="C36" i="1"/>
  <c r="G35" i="1"/>
  <c r="E35" i="1"/>
  <c r="C35" i="1"/>
  <c r="G34" i="1"/>
  <c r="E34" i="1"/>
  <c r="C34" i="1"/>
  <c r="G33" i="1"/>
  <c r="E33" i="1"/>
  <c r="C33" i="1"/>
  <c r="G32" i="1"/>
  <c r="E32" i="1"/>
  <c r="C32" i="1"/>
  <c r="G31" i="1"/>
  <c r="E31" i="1"/>
  <c r="C31" i="1"/>
  <c r="H32" i="10"/>
  <c r="J31" i="10"/>
  <c r="J30" i="10"/>
  <c r="J29" i="10"/>
  <c r="J28" i="10"/>
  <c r="J27" i="10"/>
  <c r="W25" i="1"/>
  <c r="U25" i="1"/>
  <c r="S25" i="1"/>
  <c r="W24" i="1"/>
  <c r="U24" i="1"/>
  <c r="S24" i="1"/>
  <c r="W23" i="1"/>
  <c r="U23" i="1"/>
  <c r="S23" i="1"/>
  <c r="W22" i="1"/>
  <c r="U22" i="1"/>
  <c r="S22" i="1"/>
  <c r="W21" i="1"/>
  <c r="U21" i="1"/>
  <c r="S21" i="1"/>
  <c r="W20" i="1"/>
  <c r="U20" i="1"/>
  <c r="S20" i="1"/>
  <c r="H32" i="9"/>
  <c r="J31" i="9"/>
  <c r="J30" i="9"/>
  <c r="J29" i="9"/>
  <c r="J28" i="9"/>
  <c r="J27" i="9"/>
  <c r="O25" i="1"/>
  <c r="M25" i="1"/>
  <c r="K25" i="1"/>
  <c r="O24" i="1"/>
  <c r="M24" i="1"/>
  <c r="K24" i="1"/>
  <c r="O23" i="1"/>
  <c r="M23" i="1"/>
  <c r="K23" i="1"/>
  <c r="O22" i="1"/>
  <c r="M22" i="1"/>
  <c r="K22" i="1"/>
  <c r="O21" i="1"/>
  <c r="M21" i="1"/>
  <c r="K21" i="1"/>
  <c r="O20" i="1"/>
  <c r="M20" i="1"/>
  <c r="K20" i="1"/>
  <c r="H32" i="8"/>
  <c r="J31" i="8"/>
  <c r="J30" i="8"/>
  <c r="J29" i="8"/>
  <c r="J28" i="8"/>
  <c r="J27" i="8"/>
  <c r="G25" i="1"/>
  <c r="E25" i="1"/>
  <c r="C25" i="1"/>
  <c r="G24" i="1"/>
  <c r="E24" i="1"/>
  <c r="C24" i="1"/>
  <c r="G23" i="1"/>
  <c r="E23" i="1"/>
  <c r="C23" i="1"/>
  <c r="G22" i="1"/>
  <c r="E22" i="1"/>
  <c r="C22" i="1"/>
  <c r="G21" i="1"/>
  <c r="E21" i="1"/>
  <c r="C21" i="1"/>
  <c r="G20" i="1"/>
  <c r="E20" i="1"/>
  <c r="C20" i="1"/>
  <c r="H32" i="7"/>
  <c r="J31" i="7"/>
  <c r="J30" i="7"/>
  <c r="J29" i="7"/>
  <c r="J28" i="7"/>
  <c r="J27" i="7"/>
  <c r="W14" i="1"/>
  <c r="U14" i="1"/>
  <c r="S14" i="1"/>
  <c r="W13" i="1"/>
  <c r="U13" i="1"/>
  <c r="S13" i="1"/>
  <c r="W12" i="1"/>
  <c r="U12" i="1"/>
  <c r="S12" i="1"/>
  <c r="W11" i="1"/>
  <c r="U11" i="1"/>
  <c r="S11" i="1"/>
  <c r="W10" i="1"/>
  <c r="U10" i="1"/>
  <c r="S10" i="1"/>
  <c r="W9" i="1"/>
  <c r="U9" i="1"/>
  <c r="S9" i="1"/>
  <c r="H32" i="6"/>
  <c r="J31" i="6"/>
  <c r="J30" i="6"/>
  <c r="J29" i="6"/>
  <c r="J28" i="6"/>
  <c r="J27" i="6"/>
  <c r="O14" i="1"/>
  <c r="M14" i="1"/>
  <c r="K14" i="1"/>
  <c r="O13" i="1"/>
  <c r="M13" i="1"/>
  <c r="K13" i="1"/>
  <c r="O12" i="1"/>
  <c r="M12" i="1"/>
  <c r="K12" i="1"/>
  <c r="O11" i="1"/>
  <c r="M11" i="1"/>
  <c r="K11" i="1"/>
  <c r="O10" i="1"/>
  <c r="M10" i="1"/>
  <c r="K10" i="1"/>
  <c r="O9" i="1"/>
  <c r="M9" i="1"/>
  <c r="K9" i="1"/>
  <c r="H32" i="5"/>
  <c r="J31" i="5"/>
  <c r="J30" i="5"/>
  <c r="J29" i="5"/>
  <c r="J28" i="5"/>
  <c r="J27" i="5"/>
  <c r="G14" i="1"/>
  <c r="G13" i="1"/>
  <c r="G12" i="1"/>
  <c r="G11" i="1"/>
  <c r="G10" i="1"/>
  <c r="G9" i="1"/>
  <c r="E14" i="1"/>
  <c r="E13" i="1"/>
  <c r="E12" i="1"/>
  <c r="E11" i="1"/>
  <c r="E10" i="1"/>
  <c r="E9" i="1"/>
  <c r="C14" i="1"/>
  <c r="C13" i="1"/>
  <c r="C12" i="1"/>
  <c r="C11" i="1"/>
  <c r="C10" i="1"/>
  <c r="C9" i="1"/>
  <c r="C4" i="1"/>
  <c r="J32" i="11" l="1"/>
  <c r="J5" i="11" s="1"/>
  <c r="J32" i="8"/>
  <c r="J5" i="8" s="1"/>
  <c r="J32" i="13"/>
  <c r="J5" i="13" s="1"/>
  <c r="J7" i="8"/>
  <c r="J7" i="11"/>
  <c r="J32" i="5"/>
  <c r="J5" i="5" s="1"/>
  <c r="J32" i="6"/>
  <c r="J5" i="6" s="1"/>
  <c r="Z32" i="18"/>
  <c r="Z5" i="18" s="1"/>
  <c r="Z7" i="18" s="1"/>
  <c r="J32" i="15"/>
  <c r="J5" i="15" s="1"/>
  <c r="J32" i="14"/>
  <c r="J5" i="14" s="1"/>
  <c r="J32" i="12"/>
  <c r="J5" i="12" s="1"/>
  <c r="J32" i="10"/>
  <c r="J5" i="10" s="1"/>
  <c r="J32" i="9"/>
  <c r="J5" i="9" s="1"/>
  <c r="J32" i="7"/>
  <c r="J5" i="7" s="1"/>
  <c r="H32" i="3"/>
  <c r="J31" i="3"/>
  <c r="J30" i="3"/>
  <c r="J29" i="3"/>
  <c r="J28" i="3"/>
  <c r="J27" i="3"/>
  <c r="B25" i="1"/>
  <c r="B36" i="1" s="1"/>
  <c r="B47" i="1" s="1"/>
  <c r="B24" i="1"/>
  <c r="B35" i="1" s="1"/>
  <c r="B46" i="1" s="1"/>
  <c r="B23" i="1"/>
  <c r="B34" i="1" s="1"/>
  <c r="B45" i="1" s="1"/>
  <c r="B22" i="1"/>
  <c r="B33" i="1" s="1"/>
  <c r="B44" i="1" s="1"/>
  <c r="B21" i="1"/>
  <c r="B32" i="1" s="1"/>
  <c r="B43" i="1" s="1"/>
  <c r="B31" i="1"/>
  <c r="B42" i="1" l="1"/>
  <c r="I42" i="1" s="1"/>
  <c r="I31" i="1"/>
  <c r="J7" i="7"/>
  <c r="J7" i="12"/>
  <c r="J7" i="9"/>
  <c r="J7" i="6"/>
  <c r="J7" i="10"/>
  <c r="J7" i="14"/>
  <c r="J7" i="5"/>
  <c r="J7" i="15"/>
  <c r="J7" i="13"/>
  <c r="Z12" i="18"/>
  <c r="T14" i="18" s="1"/>
  <c r="J32" i="3"/>
  <c r="J5" i="3" s="1"/>
  <c r="J7" i="3" s="1"/>
  <c r="N26" i="2"/>
  <c r="K26" i="2"/>
  <c r="H26" i="2"/>
  <c r="E26" i="2"/>
  <c r="N24" i="2"/>
  <c r="K24" i="2"/>
  <c r="H24" i="2"/>
  <c r="E24" i="2"/>
  <c r="N22" i="2"/>
  <c r="K22" i="2"/>
  <c r="H22" i="2"/>
  <c r="E22" i="2"/>
  <c r="N20" i="2"/>
  <c r="K20" i="2"/>
  <c r="H20" i="2"/>
  <c r="E20" i="2"/>
  <c r="N18" i="2"/>
  <c r="K18" i="2"/>
  <c r="H18" i="2"/>
  <c r="E18" i="2"/>
  <c r="N16" i="2"/>
  <c r="K16" i="2"/>
  <c r="H16" i="2"/>
  <c r="E16" i="2"/>
  <c r="M26" i="2"/>
  <c r="J26" i="2"/>
  <c r="G26" i="2"/>
  <c r="D26" i="2"/>
  <c r="M24" i="2"/>
  <c r="J24" i="2"/>
  <c r="G24" i="2"/>
  <c r="D24" i="2"/>
  <c r="M22" i="2"/>
  <c r="J22" i="2"/>
  <c r="G22" i="2"/>
  <c r="D22" i="2"/>
  <c r="M20" i="2"/>
  <c r="J20" i="2"/>
  <c r="G20" i="2"/>
  <c r="D20" i="2"/>
  <c r="M18" i="2"/>
  <c r="J18" i="2"/>
  <c r="G18" i="2"/>
  <c r="D18" i="2"/>
  <c r="M16" i="2"/>
  <c r="J16" i="2"/>
  <c r="G16" i="2"/>
  <c r="D16" i="2"/>
  <c r="L26" i="2"/>
  <c r="I26" i="2"/>
  <c r="F26" i="2"/>
  <c r="C26" i="2"/>
  <c r="L24" i="2"/>
  <c r="I24" i="2"/>
  <c r="F24" i="2"/>
  <c r="C24" i="2"/>
  <c r="L22" i="2"/>
  <c r="I22" i="2"/>
  <c r="F22" i="2"/>
  <c r="C22" i="2"/>
  <c r="L20" i="2"/>
  <c r="I20" i="2"/>
  <c r="F20" i="2"/>
  <c r="C20" i="2"/>
  <c r="L18" i="2"/>
  <c r="I18" i="2"/>
  <c r="F18" i="2"/>
  <c r="C18" i="2"/>
  <c r="L16" i="2"/>
  <c r="I16" i="2"/>
  <c r="F16" i="2"/>
  <c r="C16" i="2"/>
  <c r="L25" i="2"/>
  <c r="I25" i="2"/>
  <c r="F25" i="2"/>
  <c r="C25" i="2"/>
  <c r="L23" i="2"/>
  <c r="I23" i="2"/>
  <c r="F23" i="2"/>
  <c r="C23" i="2"/>
  <c r="L21" i="2"/>
  <c r="I21" i="2"/>
  <c r="F21" i="2"/>
  <c r="C21" i="2"/>
  <c r="L19" i="2"/>
  <c r="I19" i="2"/>
  <c r="F19" i="2"/>
  <c r="C19" i="2"/>
  <c r="L17" i="2"/>
  <c r="I17" i="2"/>
  <c r="F17" i="2"/>
  <c r="C17" i="2"/>
  <c r="L15" i="2"/>
  <c r="I15" i="2"/>
  <c r="F15" i="2"/>
  <c r="C15" i="2"/>
  <c r="M25" i="2"/>
  <c r="J25" i="2"/>
  <c r="G25" i="2"/>
  <c r="D25" i="2"/>
  <c r="M23" i="2"/>
  <c r="J23" i="2"/>
  <c r="G23" i="2"/>
  <c r="D23" i="2"/>
  <c r="M21" i="2"/>
  <c r="J21" i="2"/>
  <c r="G21" i="2"/>
  <c r="D21" i="2"/>
  <c r="M19" i="2"/>
  <c r="J19" i="2"/>
  <c r="G19" i="2"/>
  <c r="D19" i="2"/>
  <c r="M17" i="2"/>
  <c r="J17" i="2"/>
  <c r="G17" i="2"/>
  <c r="D17" i="2"/>
  <c r="M15" i="2"/>
  <c r="J15" i="2"/>
  <c r="G15" i="2"/>
  <c r="D15" i="2"/>
  <c r="N25" i="2"/>
  <c r="K25" i="2"/>
  <c r="H25" i="2"/>
  <c r="E25" i="2"/>
  <c r="N23" i="2"/>
  <c r="K23" i="2"/>
  <c r="H23" i="2"/>
  <c r="E23" i="2"/>
  <c r="N21" i="2"/>
  <c r="K21" i="2"/>
  <c r="H21" i="2"/>
  <c r="E21" i="2"/>
  <c r="N19" i="2"/>
  <c r="K19" i="2"/>
  <c r="H19" i="2"/>
  <c r="E19" i="2"/>
  <c r="N17" i="2"/>
  <c r="K17" i="2"/>
  <c r="H17" i="2"/>
  <c r="E17" i="2"/>
  <c r="N15" i="2"/>
  <c r="K15" i="2"/>
  <c r="H15" i="2"/>
  <c r="E15" i="2"/>
  <c r="W48" i="1"/>
  <c r="N12" i="2" s="1"/>
  <c r="O48" i="1"/>
  <c r="M12" i="2" s="1"/>
  <c r="G48" i="1"/>
  <c r="L12" i="2" s="1"/>
  <c r="AD47" i="1"/>
  <c r="AB47" i="1"/>
  <c r="Y47" i="1"/>
  <c r="N10" i="2" s="1"/>
  <c r="Q47" i="1"/>
  <c r="M10" i="2" s="1"/>
  <c r="I47" i="1"/>
  <c r="L10" i="2" s="1"/>
  <c r="AD46" i="1"/>
  <c r="AB46" i="1"/>
  <c r="Y46" i="1"/>
  <c r="N9" i="2" s="1"/>
  <c r="Q46" i="1"/>
  <c r="M9" i="2" s="1"/>
  <c r="I46" i="1"/>
  <c r="L9" i="2" s="1"/>
  <c r="AD45" i="1"/>
  <c r="AB45" i="1"/>
  <c r="Y45" i="1"/>
  <c r="N8" i="2" s="1"/>
  <c r="Q45" i="1"/>
  <c r="M8" i="2" s="1"/>
  <c r="I45" i="1"/>
  <c r="L8" i="2" s="1"/>
  <c r="AD44" i="1"/>
  <c r="AB44" i="1"/>
  <c r="Y44" i="1"/>
  <c r="N7" i="2" s="1"/>
  <c r="Q44" i="1"/>
  <c r="M7" i="2" s="1"/>
  <c r="I44" i="1"/>
  <c r="L7" i="2" s="1"/>
  <c r="AD43" i="1"/>
  <c r="AB43" i="1"/>
  <c r="AF43" i="1" s="1"/>
  <c r="Y43" i="1"/>
  <c r="Q43" i="1"/>
  <c r="M6" i="2" s="1"/>
  <c r="I43" i="1"/>
  <c r="L6" i="2" s="1"/>
  <c r="AD42" i="1"/>
  <c r="AB42" i="1"/>
  <c r="AF42" i="1" s="1"/>
  <c r="W37" i="1"/>
  <c r="K12" i="2" s="1"/>
  <c r="O37" i="1"/>
  <c r="J12" i="2" s="1"/>
  <c r="G37" i="1"/>
  <c r="I12" i="2" s="1"/>
  <c r="AD36" i="1"/>
  <c r="AB36" i="1"/>
  <c r="Y36" i="1"/>
  <c r="K10" i="2" s="1"/>
  <c r="Q36" i="1"/>
  <c r="J10" i="2" s="1"/>
  <c r="I36" i="1"/>
  <c r="I10" i="2" s="1"/>
  <c r="AD35" i="1"/>
  <c r="AB35" i="1"/>
  <c r="Y35" i="1"/>
  <c r="K9" i="2" s="1"/>
  <c r="Q35" i="1"/>
  <c r="J9" i="2" s="1"/>
  <c r="I35" i="1"/>
  <c r="I9" i="2" s="1"/>
  <c r="AD34" i="1"/>
  <c r="AF34" i="1" s="1"/>
  <c r="AB34" i="1"/>
  <c r="Y34" i="1"/>
  <c r="K8" i="2" s="1"/>
  <c r="Q34" i="1"/>
  <c r="J8" i="2" s="1"/>
  <c r="I34" i="1"/>
  <c r="I8" i="2" s="1"/>
  <c r="AD33" i="1"/>
  <c r="AB33" i="1"/>
  <c r="Y33" i="1"/>
  <c r="K7" i="2" s="1"/>
  <c r="Q33" i="1"/>
  <c r="J7" i="2" s="1"/>
  <c r="I33" i="1"/>
  <c r="I7" i="2" s="1"/>
  <c r="AD32" i="1"/>
  <c r="AB32" i="1"/>
  <c r="Y32" i="1"/>
  <c r="K6" i="2" s="1"/>
  <c r="Q32" i="1"/>
  <c r="J6" i="2" s="1"/>
  <c r="I32" i="1"/>
  <c r="I6" i="2" s="1"/>
  <c r="AD31" i="1"/>
  <c r="AB31" i="1"/>
  <c r="Y31" i="1"/>
  <c r="Q31" i="1"/>
  <c r="J5" i="2" s="1"/>
  <c r="W26" i="1"/>
  <c r="H12" i="2" s="1"/>
  <c r="O26" i="1"/>
  <c r="G12" i="2" s="1"/>
  <c r="G26" i="1"/>
  <c r="F12" i="2" s="1"/>
  <c r="AD25" i="1"/>
  <c r="AB25" i="1"/>
  <c r="Y25" i="1"/>
  <c r="H10" i="2" s="1"/>
  <c r="Q25" i="1"/>
  <c r="G10" i="2" s="1"/>
  <c r="I25" i="1"/>
  <c r="F10" i="2" s="1"/>
  <c r="AD24" i="1"/>
  <c r="AB24" i="1"/>
  <c r="Y24" i="1"/>
  <c r="H9" i="2" s="1"/>
  <c r="Q24" i="1"/>
  <c r="G9" i="2" s="1"/>
  <c r="I24" i="1"/>
  <c r="F9" i="2" s="1"/>
  <c r="AD23" i="1"/>
  <c r="AB23" i="1"/>
  <c r="Y23" i="1"/>
  <c r="H8" i="2" s="1"/>
  <c r="Q23" i="1"/>
  <c r="G8" i="2" s="1"/>
  <c r="I23" i="1"/>
  <c r="F8" i="2" s="1"/>
  <c r="AD22" i="1"/>
  <c r="AB22" i="1"/>
  <c r="Y22" i="1"/>
  <c r="H7" i="2" s="1"/>
  <c r="Q22" i="1"/>
  <c r="G7" i="2" s="1"/>
  <c r="I22" i="1"/>
  <c r="F7" i="2" s="1"/>
  <c r="AD21" i="1"/>
  <c r="AB21" i="1"/>
  <c r="Y21" i="1"/>
  <c r="H6" i="2" s="1"/>
  <c r="Q21" i="1"/>
  <c r="G6" i="2" s="1"/>
  <c r="I21" i="1"/>
  <c r="F6" i="2" s="1"/>
  <c r="AD20" i="1"/>
  <c r="AB20" i="1"/>
  <c r="Y20" i="1"/>
  <c r="H5" i="2" s="1"/>
  <c r="Q20" i="1"/>
  <c r="I20" i="1"/>
  <c r="AD14" i="1"/>
  <c r="AD13" i="1"/>
  <c r="AD12" i="1"/>
  <c r="AD11" i="1"/>
  <c r="AD10" i="1"/>
  <c r="AB14" i="1"/>
  <c r="AB13" i="1"/>
  <c r="AB12" i="1"/>
  <c r="AF12" i="1" s="1"/>
  <c r="AB11" i="1"/>
  <c r="AF11" i="1" s="1"/>
  <c r="AB10" i="1"/>
  <c r="AF10" i="1" s="1"/>
  <c r="AD9" i="1"/>
  <c r="AB9" i="1"/>
  <c r="W15" i="1"/>
  <c r="E12" i="2" s="1"/>
  <c r="O15" i="1"/>
  <c r="D12" i="2" s="1"/>
  <c r="Y14" i="1"/>
  <c r="E10" i="2" s="1"/>
  <c r="Y13" i="1"/>
  <c r="E9" i="2" s="1"/>
  <c r="Y12" i="1"/>
  <c r="Y11" i="1"/>
  <c r="E7" i="2" s="1"/>
  <c r="Y10" i="1"/>
  <c r="E6" i="2" s="1"/>
  <c r="Y9" i="1"/>
  <c r="E5" i="2" s="1"/>
  <c r="Q9" i="1"/>
  <c r="D5" i="2" s="1"/>
  <c r="Q14" i="1"/>
  <c r="Q13" i="1"/>
  <c r="D9" i="2" s="1"/>
  <c r="Q12" i="1"/>
  <c r="D8" i="2" s="1"/>
  <c r="Q11" i="1"/>
  <c r="D7" i="2" s="1"/>
  <c r="Q10" i="1"/>
  <c r="D6" i="2" s="1"/>
  <c r="G15" i="1"/>
  <c r="C12" i="2" s="1"/>
  <c r="I14" i="1"/>
  <c r="C10" i="2" s="1"/>
  <c r="I13" i="1"/>
  <c r="C9" i="2" s="1"/>
  <c r="I12" i="1"/>
  <c r="I11" i="1"/>
  <c r="I10" i="1"/>
  <c r="C6" i="2" s="1"/>
  <c r="I9" i="1"/>
  <c r="D10" i="2"/>
  <c r="AB28" i="1"/>
  <c r="AB39" i="1"/>
  <c r="AB17" i="1"/>
  <c r="AB6" i="1"/>
  <c r="AJ43" i="1" l="1"/>
  <c r="AH43" i="1"/>
  <c r="AI43" i="1"/>
  <c r="AF20" i="1"/>
  <c r="AI20" i="1" s="1"/>
  <c r="Q42" i="1"/>
  <c r="M5" i="2" s="1"/>
  <c r="Y42" i="1"/>
  <c r="N5" i="2" s="1"/>
  <c r="AJ42" i="1"/>
  <c r="AH42" i="1"/>
  <c r="AI42" i="1"/>
  <c r="AJ12" i="1"/>
  <c r="AH12" i="1"/>
  <c r="AI12" i="1"/>
  <c r="AF13" i="1"/>
  <c r="AH13" i="1" s="1"/>
  <c r="AH11" i="1"/>
  <c r="AJ11" i="1"/>
  <c r="AI11" i="1"/>
  <c r="AI10" i="1"/>
  <c r="AJ10" i="1"/>
  <c r="AH10" i="1"/>
  <c r="AI34" i="1"/>
  <c r="AH34" i="1"/>
  <c r="AJ34" i="1"/>
  <c r="AF31" i="1"/>
  <c r="AF35" i="1"/>
  <c r="AF32" i="1"/>
  <c r="AF36" i="1"/>
  <c r="AF33" i="1"/>
  <c r="AF9" i="1"/>
  <c r="AJ9" i="1" s="1"/>
  <c r="J12" i="3"/>
  <c r="Y37" i="1"/>
  <c r="K11" i="2" s="1"/>
  <c r="I26" i="1"/>
  <c r="F11" i="2" s="1"/>
  <c r="Q26" i="1"/>
  <c r="G11" i="2" s="1"/>
  <c r="I15" i="1"/>
  <c r="C11" i="2" s="1"/>
  <c r="Y26" i="1"/>
  <c r="H11" i="2" s="1"/>
  <c r="I37" i="1"/>
  <c r="I11" i="2" s="1"/>
  <c r="I5" i="2"/>
  <c r="K5" i="2"/>
  <c r="I48" i="1"/>
  <c r="L11" i="2" s="1"/>
  <c r="F5" i="2"/>
  <c r="Y15" i="1"/>
  <c r="E11" i="2" s="1"/>
  <c r="Q37" i="1"/>
  <c r="J11" i="2" s="1"/>
  <c r="G5" i="2"/>
  <c r="L5" i="2"/>
  <c r="N6" i="2"/>
  <c r="Q15" i="1"/>
  <c r="D11" i="2" s="1"/>
  <c r="E8" i="2"/>
  <c r="C7" i="2"/>
  <c r="C8" i="2"/>
  <c r="C5" i="2"/>
  <c r="AJ20" i="1" l="1"/>
  <c r="AH20" i="1"/>
  <c r="Q48" i="1"/>
  <c r="M11" i="2" s="1"/>
  <c r="Y48" i="1"/>
  <c r="N11" i="2" s="1"/>
  <c r="AI13" i="1"/>
  <c r="AJ13" i="1"/>
  <c r="AI9" i="1"/>
  <c r="AH9" i="1"/>
  <c r="AI33" i="1"/>
  <c r="AJ33" i="1"/>
  <c r="AH33" i="1"/>
  <c r="AJ31" i="1"/>
  <c r="AH31" i="1"/>
  <c r="AI31" i="1"/>
  <c r="AH36" i="1"/>
  <c r="AI36" i="1"/>
  <c r="AJ36" i="1"/>
  <c r="AH32" i="1"/>
  <c r="AJ32" i="1"/>
  <c r="AI32" i="1"/>
  <c r="AJ35" i="1"/>
  <c r="AH35" i="1"/>
  <c r="AI35" i="1"/>
  <c r="D14" i="3"/>
  <c r="J12" i="5"/>
  <c r="I4" i="1" l="1"/>
  <c r="Q4" i="1" s="1"/>
  <c r="D14" i="5"/>
  <c r="J12" i="6"/>
  <c r="D14" i="6" l="1"/>
  <c r="J12" i="7"/>
  <c r="J12" i="8" l="1"/>
  <c r="D14" i="7"/>
  <c r="D14" i="8" l="1"/>
  <c r="J12" i="9"/>
  <c r="D14" i="9" l="1"/>
  <c r="J12" i="10"/>
  <c r="J12" i="11" l="1"/>
  <c r="D14" i="10"/>
  <c r="D14" i="11" l="1"/>
  <c r="J12" i="12"/>
  <c r="J12" i="13" l="1"/>
  <c r="D14" i="12"/>
  <c r="D14" i="13" l="1"/>
  <c r="J12" i="14"/>
  <c r="D14" i="14" l="1"/>
  <c r="J12" i="15"/>
  <c r="D14" i="15" s="1"/>
</calcChain>
</file>

<file path=xl/sharedStrings.xml><?xml version="1.0" encoding="utf-8"?>
<sst xmlns="http://schemas.openxmlformats.org/spreadsheetml/2006/main" count="1462" uniqueCount="150">
  <si>
    <t>電気</t>
    <rPh sb="0" eb="2">
      <t>デンキ</t>
    </rPh>
    <phoneticPr fontId="2"/>
  </si>
  <si>
    <t>水道</t>
    <rPh sb="0" eb="2">
      <t>スイドウ</t>
    </rPh>
    <phoneticPr fontId="2"/>
  </si>
  <si>
    <t>都市ガス</t>
    <rPh sb="0" eb="2">
      <t>トシ</t>
    </rPh>
    <phoneticPr fontId="2"/>
  </si>
  <si>
    <t>LPガス</t>
  </si>
  <si>
    <t>LPガス</t>
    <phoneticPr fontId="2"/>
  </si>
  <si>
    <t>灯油</t>
    <rPh sb="0" eb="2">
      <t>トウユ</t>
    </rPh>
    <phoneticPr fontId="2"/>
  </si>
  <si>
    <t>ガソリン</t>
  </si>
  <si>
    <t>ガソリン</t>
    <phoneticPr fontId="2"/>
  </si>
  <si>
    <t>排出係数</t>
    <rPh sb="0" eb="2">
      <t>ハイシュツ</t>
    </rPh>
    <rPh sb="2" eb="4">
      <t>ケイスウ</t>
    </rPh>
    <phoneticPr fontId="2"/>
  </si>
  <si>
    <t>前年同月
使用量</t>
    <rPh sb="0" eb="2">
      <t>ゼンネン</t>
    </rPh>
    <rPh sb="2" eb="4">
      <t>ドウゲツ</t>
    </rPh>
    <rPh sb="5" eb="7">
      <t>シヨウ</t>
    </rPh>
    <rPh sb="7" eb="8">
      <t>リョウ</t>
    </rPh>
    <phoneticPr fontId="2"/>
  </si>
  <si>
    <t>kWh</t>
    <phoneticPr fontId="2"/>
  </si>
  <si>
    <t>㎥</t>
    <phoneticPr fontId="2"/>
  </si>
  <si>
    <t>ℓ</t>
    <phoneticPr fontId="2"/>
  </si>
  <si>
    <t>使用量</t>
    <rPh sb="0" eb="2">
      <t>シヨウ</t>
    </rPh>
    <rPh sb="2" eb="3">
      <t>リョウ</t>
    </rPh>
    <phoneticPr fontId="2"/>
  </si>
  <si>
    <t>金額</t>
    <rPh sb="0" eb="2">
      <t>キンガク</t>
    </rPh>
    <phoneticPr fontId="2"/>
  </si>
  <si>
    <t>円</t>
    <rPh sb="0" eb="1">
      <t>エン</t>
    </rPh>
    <phoneticPr fontId="2"/>
  </si>
  <si>
    <t>kg</t>
    <phoneticPr fontId="2"/>
  </si>
  <si>
    <t>４月</t>
    <rPh sb="1" eb="2">
      <t>ガツ</t>
    </rPh>
    <phoneticPr fontId="2"/>
  </si>
  <si>
    <t>項　目</t>
    <rPh sb="0" eb="1">
      <t>コウ</t>
    </rPh>
    <rPh sb="2" eb="3">
      <t>メ</t>
    </rPh>
    <phoneticPr fontId="2"/>
  </si>
  <si>
    <t>５月</t>
    <rPh sb="1" eb="2">
      <t>ガツ</t>
    </rPh>
    <phoneticPr fontId="2"/>
  </si>
  <si>
    <t>６月</t>
    <rPh sb="1" eb="2">
      <t>ガツ</t>
    </rPh>
    <phoneticPr fontId="2"/>
  </si>
  <si>
    <t>前年
３ヶ月
使用量</t>
    <rPh sb="0" eb="2">
      <t>ゼンネン</t>
    </rPh>
    <rPh sb="5" eb="6">
      <t>ゲツ</t>
    </rPh>
    <rPh sb="7" eb="9">
      <t>シヨウ</t>
    </rPh>
    <rPh sb="9" eb="10">
      <t>リョウ</t>
    </rPh>
    <phoneticPr fontId="2"/>
  </si>
  <si>
    <t>今年
３ヶ月
使用量</t>
    <rPh sb="0" eb="2">
      <t>コトシ</t>
    </rPh>
    <rPh sb="5" eb="6">
      <t>ゲツ</t>
    </rPh>
    <rPh sb="7" eb="9">
      <t>シヨウ</t>
    </rPh>
    <rPh sb="9" eb="10">
      <t>リョウ</t>
    </rPh>
    <phoneticPr fontId="2"/>
  </si>
  <si>
    <t>％</t>
  </si>
  <si>
    <t>％</t>
    <phoneticPr fontId="2"/>
  </si>
  <si>
    <t>増減率</t>
    <rPh sb="0" eb="2">
      <t>ゾウゲン</t>
    </rPh>
    <rPh sb="2" eb="3">
      <t>リツ</t>
    </rPh>
    <phoneticPr fontId="2"/>
  </si>
  <si>
    <t>合　計</t>
    <rPh sb="0" eb="1">
      <t>ア</t>
    </rPh>
    <rPh sb="2" eb="3">
      <t>ケイ</t>
    </rPh>
    <phoneticPr fontId="2"/>
  </si>
  <si>
    <t>評　価</t>
    <rPh sb="0" eb="1">
      <t>ヒョウ</t>
    </rPh>
    <rPh sb="2" eb="3">
      <t>アタイ</t>
    </rPh>
    <phoneticPr fontId="2"/>
  </si>
  <si>
    <t>７月</t>
    <rPh sb="1" eb="2">
      <t>ガツ</t>
    </rPh>
    <phoneticPr fontId="2"/>
  </si>
  <si>
    <t>８月</t>
    <rPh sb="1" eb="2">
      <t>ガツ</t>
    </rPh>
    <phoneticPr fontId="2"/>
  </si>
  <si>
    <t>９月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</si>
  <si>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</si>
  <si>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</si>
  <si>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</si>
  <si>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</si>
  <si>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</si>
  <si>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３月</t>
    <rPh sb="1" eb="2">
      <t>ガツ</t>
    </rPh>
    <phoneticPr fontId="2"/>
  </si>
  <si>
    <t>CO2排出量</t>
    <rPh sb="3" eb="5">
      <t>ハイシュツ</t>
    </rPh>
    <rPh sb="5" eb="6">
      <t>リョウ</t>
    </rPh>
    <phoneticPr fontId="2"/>
  </si>
  <si>
    <t>家族人数</t>
    <rPh sb="0" eb="2">
      <t>カゾク</t>
    </rPh>
    <rPh sb="2" eb="4">
      <t>ニンズウ</t>
    </rPh>
    <phoneticPr fontId="2"/>
  </si>
  <si>
    <t>人</t>
    <rPh sb="0" eb="1">
      <t>ジン</t>
    </rPh>
    <phoneticPr fontId="2"/>
  </si>
  <si>
    <t>光熱水費</t>
    <rPh sb="0" eb="4">
      <t>コウネツスイヒ</t>
    </rPh>
    <phoneticPr fontId="2"/>
  </si>
  <si>
    <t>12
月</t>
    <rPh sb="3" eb="4">
      <t>ガツ</t>
    </rPh>
    <phoneticPr fontId="2"/>
  </si>
  <si>
    <t>４
月</t>
    <rPh sb="2" eb="3">
      <t>ガツ</t>
    </rPh>
    <phoneticPr fontId="2"/>
  </si>
  <si>
    <t>５
月</t>
    <rPh sb="2" eb="3">
      <t>ガツ</t>
    </rPh>
    <phoneticPr fontId="2"/>
  </si>
  <si>
    <t>６
月</t>
    <rPh sb="2" eb="3">
      <t>ガツ</t>
    </rPh>
    <phoneticPr fontId="2"/>
  </si>
  <si>
    <t>７
月</t>
    <rPh sb="2" eb="3">
      <t>ガツ</t>
    </rPh>
    <phoneticPr fontId="2"/>
  </si>
  <si>
    <t>８
月</t>
    <rPh sb="2" eb="3">
      <t>ガツ</t>
    </rPh>
    <phoneticPr fontId="2"/>
  </si>
  <si>
    <t>９
月</t>
    <rPh sb="2" eb="3">
      <t>ガツ</t>
    </rPh>
    <phoneticPr fontId="2"/>
  </si>
  <si>
    <t>10
月</t>
    <rPh sb="3" eb="4">
      <t>ガツ</t>
    </rPh>
    <phoneticPr fontId="2"/>
  </si>
  <si>
    <t>11
月</t>
    <rPh sb="3" eb="4">
      <t>ガツ</t>
    </rPh>
    <phoneticPr fontId="2"/>
  </si>
  <si>
    <t>１
月</t>
    <rPh sb="2" eb="3">
      <t>ガツ</t>
    </rPh>
    <phoneticPr fontId="2"/>
  </si>
  <si>
    <t>２
月</t>
    <rPh sb="2" eb="3">
      <t>ガツ</t>
    </rPh>
    <phoneticPr fontId="2"/>
  </si>
  <si>
    <t>３
月</t>
    <rPh sb="2" eb="3">
      <t>ガツ</t>
    </rPh>
    <phoneticPr fontId="2"/>
  </si>
  <si>
    <t>今年</t>
    <rPh sb="0" eb="2">
      <t>コトシ</t>
    </rPh>
    <phoneticPr fontId="2"/>
  </si>
  <si>
    <t>前年</t>
    <rPh sb="0" eb="2">
      <t>ゼンネン</t>
    </rPh>
    <phoneticPr fontId="2"/>
  </si>
  <si>
    <t>電気使用量</t>
    <rPh sb="0" eb="2">
      <t>デンキ</t>
    </rPh>
    <rPh sb="2" eb="5">
      <t>シヨウリョウ</t>
    </rPh>
    <phoneticPr fontId="2"/>
  </si>
  <si>
    <t>水道使用量</t>
    <rPh sb="0" eb="2">
      <t>スイドウ</t>
    </rPh>
    <rPh sb="2" eb="5">
      <t>シヨウリョウ</t>
    </rPh>
    <phoneticPr fontId="2"/>
  </si>
  <si>
    <t>都市ガス使用量</t>
    <rPh sb="0" eb="2">
      <t>トシ</t>
    </rPh>
    <rPh sb="4" eb="7">
      <t>シヨウリョウ</t>
    </rPh>
    <phoneticPr fontId="2"/>
  </si>
  <si>
    <t>㎥</t>
    <phoneticPr fontId="2"/>
  </si>
  <si>
    <t>LPガス</t>
    <phoneticPr fontId="2"/>
  </si>
  <si>
    <t>LPガス使用量</t>
    <rPh sb="4" eb="7">
      <t>シヨウリョウ</t>
    </rPh>
    <phoneticPr fontId="2"/>
  </si>
  <si>
    <t>ガソリン使用量</t>
    <rPh sb="4" eb="7">
      <t>シヨウリョウ</t>
    </rPh>
    <phoneticPr fontId="2"/>
  </si>
  <si>
    <t>ℓ</t>
    <phoneticPr fontId="2"/>
  </si>
  <si>
    <t>灯油使用量</t>
    <rPh sb="0" eb="2">
      <t>トウユ</t>
    </rPh>
    <rPh sb="2" eb="5">
      <t>シヨウリョウ</t>
    </rPh>
    <phoneticPr fontId="2"/>
  </si>
  <si>
    <t>今月の
使用量</t>
    <rPh sb="0" eb="2">
      <t>コンゲツ</t>
    </rPh>
    <rPh sb="4" eb="6">
      <t>シヨウ</t>
    </rPh>
    <rPh sb="6" eb="7">
      <t>リョウ</t>
    </rPh>
    <phoneticPr fontId="2"/>
  </si>
  <si>
    <t>前年同月の
使用量</t>
    <rPh sb="0" eb="2">
      <t>ゼンネン</t>
    </rPh>
    <rPh sb="2" eb="4">
      <t>ドウゲツ</t>
    </rPh>
    <rPh sb="6" eb="8">
      <t>シヨウ</t>
    </rPh>
    <rPh sb="8" eb="9">
      <t>リョウ</t>
    </rPh>
    <phoneticPr fontId="2"/>
  </si>
  <si>
    <t>家族人数</t>
  </si>
  <si>
    <t>本</t>
    <rPh sb="0" eb="1">
      <t>ホン</t>
    </rPh>
    <phoneticPr fontId="2"/>
  </si>
  <si>
    <t>です。</t>
    <phoneticPr fontId="2"/>
  </si>
  <si>
    <t>今月の
支払金額</t>
    <rPh sb="0" eb="2">
      <t>コンゲツ</t>
    </rPh>
    <rPh sb="4" eb="6">
      <t>シハラ</t>
    </rPh>
    <rPh sb="6" eb="8">
      <t>キンガク</t>
    </rPh>
    <phoneticPr fontId="2"/>
  </si>
  <si>
    <t>記入欄</t>
    <rPh sb="0" eb="2">
      <t>キニュウ</t>
    </rPh>
    <rPh sb="2" eb="3">
      <t>ラン</t>
    </rPh>
    <phoneticPr fontId="2"/>
  </si>
  <si>
    <t>これは</t>
    <phoneticPr fontId="2"/>
  </si>
  <si>
    <t>【A】</t>
    <phoneticPr fontId="2"/>
  </si>
  <si>
    <t>【B】</t>
    <phoneticPr fontId="2"/>
  </si>
  <si>
    <t>【C】</t>
    <phoneticPr fontId="2"/>
  </si>
  <si>
    <t>【D】</t>
    <phoneticPr fontId="2"/>
  </si>
  <si>
    <t>以下の例を参考に、家庭で省エネに取り組みましょう</t>
  </si>
  <si>
    <r>
      <t>■森林によるCO</t>
    </r>
    <r>
      <rPr>
        <sz val="9"/>
        <color rgb="FF333333"/>
        <rFont val="HGS創英角ｺﾞｼｯｸUB"/>
        <family val="3"/>
        <charset val="128"/>
      </rPr>
      <t>2</t>
    </r>
    <r>
      <rPr>
        <sz val="16"/>
        <color rgb="FF333333"/>
        <rFont val="HGS創英角ｺﾞｼｯｸUB"/>
        <family val="3"/>
        <charset val="128"/>
      </rPr>
      <t>吸収量について</t>
    </r>
    <phoneticPr fontId="2"/>
  </si>
  <si>
    <t>林野庁資料より</t>
    <phoneticPr fontId="2"/>
  </si>
  <si>
    <r>
      <t>　我が国から排出される温室効果ガスのほとんどはCO</t>
    </r>
    <r>
      <rPr>
        <sz val="8"/>
        <color theme="1"/>
        <rFont val="メイリオ"/>
        <family val="3"/>
        <charset val="128"/>
      </rPr>
      <t>2</t>
    </r>
    <r>
      <rPr>
        <sz val="11"/>
        <color theme="1"/>
        <rFont val="メイリオ"/>
        <family val="3"/>
        <charset val="128"/>
      </rPr>
      <t>です。
　CO</t>
    </r>
    <r>
      <rPr>
        <sz val="8"/>
        <color theme="1"/>
        <rFont val="メイリオ"/>
        <family val="3"/>
        <charset val="128"/>
      </rPr>
      <t>2</t>
    </r>
    <r>
      <rPr>
        <sz val="11"/>
        <color theme="1"/>
        <rFont val="メイリオ"/>
        <family val="3"/>
        <charset val="128"/>
      </rPr>
      <t>１トンの容積は、一般的な25ｍプールでは約1.4杯分となります。
　日常生活での燃料や電気の使用に伴い排出されるCO</t>
    </r>
    <r>
      <rPr>
        <sz val="8"/>
        <color theme="1"/>
        <rFont val="メイリオ"/>
        <family val="3"/>
        <charset val="128"/>
      </rPr>
      <t>2</t>
    </r>
    <r>
      <rPr>
        <sz val="11"/>
        <color theme="1"/>
        <rFont val="メイリオ"/>
        <family val="3"/>
        <charset val="128"/>
      </rPr>
      <t>の量を以下に示します。
　　　　　　・灯油１ℓ の燃焼に伴い排出されるCO</t>
    </r>
    <r>
      <rPr>
        <sz val="8"/>
        <color theme="1"/>
        <rFont val="メイリオ"/>
        <family val="3"/>
        <charset val="128"/>
      </rPr>
      <t>2</t>
    </r>
    <r>
      <rPr>
        <sz val="11"/>
        <color theme="1"/>
        <rFont val="メイリオ"/>
        <family val="3"/>
        <charset val="128"/>
      </rPr>
      <t>の量　→　2.49kg
　　　　　　・軽油１ℓ の燃焼に伴い排出されるCO</t>
    </r>
    <r>
      <rPr>
        <sz val="8"/>
        <color theme="1"/>
        <rFont val="メイリオ"/>
        <family val="3"/>
        <charset val="128"/>
      </rPr>
      <t>2</t>
    </r>
    <r>
      <rPr>
        <sz val="11"/>
        <color theme="1"/>
        <rFont val="メイリオ"/>
        <family val="3"/>
        <charset val="128"/>
      </rPr>
      <t>の量　→　2.58kg
　　　　　　・ガソリン１ℓ の燃焼に伴い排出されるCO</t>
    </r>
    <r>
      <rPr>
        <sz val="8"/>
        <color theme="1"/>
        <rFont val="メイリオ"/>
        <family val="3"/>
        <charset val="128"/>
      </rPr>
      <t>2</t>
    </r>
    <r>
      <rPr>
        <sz val="11"/>
        <color theme="1"/>
        <rFont val="メイリオ"/>
        <family val="3"/>
        <charset val="128"/>
      </rPr>
      <t>の量　→　2.32kg
　　　　　　・都市ガス１㎥ の燃焼に伴い排出されるCO</t>
    </r>
    <r>
      <rPr>
        <sz val="8"/>
        <color theme="1"/>
        <rFont val="メイリオ"/>
        <family val="3"/>
        <charset val="128"/>
      </rPr>
      <t>2</t>
    </r>
    <r>
      <rPr>
        <sz val="11"/>
        <color theme="1"/>
        <rFont val="メイリオ"/>
        <family val="3"/>
        <charset val="128"/>
      </rPr>
      <t>の量　→　2.29kg
　　　　　　・電気１kWhの消費に伴い排出されるCO</t>
    </r>
    <r>
      <rPr>
        <sz val="8"/>
        <color theme="1"/>
        <rFont val="メイリオ"/>
        <family val="3"/>
        <charset val="128"/>
      </rPr>
      <t>2</t>
    </r>
    <r>
      <rPr>
        <sz val="11"/>
        <color theme="1"/>
        <rFont val="メイリオ"/>
        <family val="3"/>
        <charset val="128"/>
      </rPr>
      <t>の量　→　0.523kg
　樹木が吸収・蓄積するCO</t>
    </r>
    <r>
      <rPr>
        <sz val="8"/>
        <color theme="1"/>
        <rFont val="メイリオ"/>
        <family val="3"/>
        <charset val="128"/>
      </rPr>
      <t>2</t>
    </r>
    <r>
      <rPr>
        <sz val="11"/>
        <color theme="1"/>
        <rFont val="メイリオ"/>
        <family val="3"/>
        <charset val="128"/>
      </rPr>
      <t>の量は一本一本異なりますが、例えば、適切に手入れされている80年生のスギ人工林は１ha当たり約170トン（１年間当たり平均で約2.1トン）程度の炭素を蓄えていると推定されます（CO</t>
    </r>
    <r>
      <rPr>
        <sz val="8"/>
        <color theme="1"/>
        <rFont val="メイリオ"/>
        <family val="3"/>
        <charset val="128"/>
      </rPr>
      <t>2</t>
    </r>
    <r>
      <rPr>
        <sz val="11"/>
        <color theme="1"/>
        <rFont val="メイリオ"/>
        <family val="3"/>
        <charset val="128"/>
      </rPr>
      <t>に換算すると１ha当たり約620トン、１年間当たり約7.8トン）。</t>
    </r>
    <r>
      <rPr>
        <sz val="11"/>
        <color rgb="FFFF0000"/>
        <rFont val="メイリオ"/>
        <family val="3"/>
        <charset val="128"/>
      </rPr>
      <t>スギ１本当たりでは、年間約14kgのCO</t>
    </r>
    <r>
      <rPr>
        <sz val="8"/>
        <color rgb="FFFF0000"/>
        <rFont val="メイリオ"/>
        <family val="3"/>
        <charset val="128"/>
      </rPr>
      <t>2</t>
    </r>
    <r>
      <rPr>
        <sz val="11"/>
        <color rgb="FFFF0000"/>
        <rFont val="メイリオ"/>
        <family val="3"/>
        <charset val="128"/>
      </rPr>
      <t>を吸収していることになります。</t>
    </r>
    <r>
      <rPr>
        <sz val="11"/>
        <color theme="1"/>
        <rFont val="メイリオ"/>
        <family val="3"/>
        <charset val="128"/>
      </rPr>
      <t xml:space="preserve">
　これは、自家用乗用車１台から１年間（平均燃費10km/ℓ 、年間走行距離１万km）に排出されるCO</t>
    </r>
    <r>
      <rPr>
        <sz val="8"/>
        <color theme="1"/>
        <rFont val="メイリオ"/>
        <family val="3"/>
        <charset val="128"/>
      </rPr>
      <t>2</t>
    </r>
    <r>
      <rPr>
        <sz val="11"/>
        <color theme="1"/>
        <rFont val="メイリオ"/>
        <family val="3"/>
        <charset val="128"/>
      </rPr>
      <t>の量は、スギ人工林約0.3ha（スギ約160本）の年間吸収量と同じくらいです。 
　また、１世帯から１年間に排出されるCO</t>
    </r>
    <r>
      <rPr>
        <sz val="8"/>
        <color theme="1"/>
        <rFont val="メイリオ"/>
        <family val="3"/>
        <charset val="128"/>
      </rPr>
      <t>2</t>
    </r>
    <r>
      <rPr>
        <sz val="11"/>
        <color theme="1"/>
        <rFont val="メイリオ"/>
        <family val="3"/>
        <charset val="128"/>
      </rPr>
      <t xml:space="preserve">の量は、スギ人工林約0.8ha（スギ約460本）の年間吸収量と同じくらいです。
</t>
    </r>
    <rPh sb="1" eb="2">
      <t>ワ</t>
    </rPh>
    <rPh sb="3" eb="4">
      <t>クニ</t>
    </rPh>
    <phoneticPr fontId="2"/>
  </si>
  <si>
    <r>
      <t>図．　スギ人工林によるCO</t>
    </r>
    <r>
      <rPr>
        <sz val="8"/>
        <color theme="1"/>
        <rFont val="メイリオ"/>
        <family val="3"/>
        <charset val="128"/>
      </rPr>
      <t>2</t>
    </r>
    <r>
      <rPr>
        <sz val="11"/>
        <color theme="1"/>
        <rFont val="メイリオ"/>
        <family val="3"/>
        <charset val="128"/>
      </rPr>
      <t>吸収量</t>
    </r>
    <phoneticPr fontId="2"/>
  </si>
  <si>
    <r>
      <t>CO</t>
    </r>
    <r>
      <rPr>
        <sz val="9"/>
        <color theme="1"/>
        <rFont val="メイリオ"/>
        <family val="3"/>
        <charset val="128"/>
      </rPr>
      <t>2</t>
    </r>
    <r>
      <rPr>
        <sz val="12"/>
        <color theme="1"/>
        <rFont val="メイリオ"/>
        <family val="3"/>
        <charset val="128"/>
      </rPr>
      <t>排出量と光熱水費</t>
    </r>
    <rPh sb="3" eb="5">
      <t>ハイシュツ</t>
    </rPh>
    <rPh sb="5" eb="6">
      <t>リョウ</t>
    </rPh>
    <rPh sb="7" eb="11">
      <t>コウネツスイヒ</t>
    </rPh>
    <phoneticPr fontId="2"/>
  </si>
  <si>
    <r>
      <t>年間CO</t>
    </r>
    <r>
      <rPr>
        <sz val="8"/>
        <color theme="1"/>
        <rFont val="メイリオ"/>
        <family val="3"/>
        <charset val="128"/>
      </rPr>
      <t>2</t>
    </r>
    <r>
      <rPr>
        <sz val="10"/>
        <color theme="1"/>
        <rFont val="メイリオ"/>
        <family val="3"/>
        <charset val="128"/>
      </rPr>
      <t>排出量</t>
    </r>
    <rPh sb="0" eb="2">
      <t>ネンカン</t>
    </rPh>
    <rPh sb="5" eb="7">
      <t>ハイシュツ</t>
    </rPh>
    <rPh sb="7" eb="8">
      <t>リョウ</t>
    </rPh>
    <phoneticPr fontId="2"/>
  </si>
  <si>
    <r>
      <t>家族１人当たりCO</t>
    </r>
    <r>
      <rPr>
        <sz val="8"/>
        <color theme="1"/>
        <rFont val="メイリオ"/>
        <family val="3"/>
        <charset val="128"/>
      </rPr>
      <t>2</t>
    </r>
    <r>
      <rPr>
        <sz val="10"/>
        <color theme="1"/>
        <rFont val="メイリオ"/>
        <family val="3"/>
        <charset val="128"/>
      </rPr>
      <t>排出量</t>
    </r>
    <rPh sb="0" eb="2">
      <t>カゾク</t>
    </rPh>
    <rPh sb="3" eb="4">
      <t>ジン</t>
    </rPh>
    <rPh sb="4" eb="5">
      <t>ア</t>
    </rPh>
    <rPh sb="10" eb="12">
      <t>ハイシュツ</t>
    </rPh>
    <rPh sb="12" eb="13">
      <t>リョウ</t>
    </rPh>
    <phoneticPr fontId="2"/>
  </si>
  <si>
    <r>
      <t>CO</t>
    </r>
    <r>
      <rPr>
        <sz val="8"/>
        <color theme="1"/>
        <rFont val="メイリオ"/>
        <family val="3"/>
        <charset val="128"/>
      </rPr>
      <t xml:space="preserve">2
</t>
    </r>
    <r>
      <rPr>
        <sz val="10"/>
        <color theme="1"/>
        <rFont val="メイリオ"/>
        <family val="3"/>
        <charset val="128"/>
      </rPr>
      <t>排出量</t>
    </r>
    <rPh sb="4" eb="6">
      <t>ハイシュツ</t>
    </rPh>
    <rPh sb="6" eb="7">
      <t>リョウ</t>
    </rPh>
    <phoneticPr fontId="2"/>
  </si>
  <si>
    <t>事業者名</t>
    <rPh sb="0" eb="3">
      <t>ジギョウシャ</t>
    </rPh>
    <rPh sb="3" eb="4">
      <t>メイ</t>
    </rPh>
    <phoneticPr fontId="2"/>
  </si>
  <si>
    <t>この表に記載のない場合、環境省の「温室効果ガス排出量算定・報告・公表制度」サイトで公表されている</t>
    <rPh sb="2" eb="3">
      <t>ヒョウ</t>
    </rPh>
    <rPh sb="4" eb="6">
      <t>キサイ</t>
    </rPh>
    <rPh sb="9" eb="11">
      <t>バアイ</t>
    </rPh>
    <rPh sb="12" eb="14">
      <t>カンキョウ</t>
    </rPh>
    <rPh sb="14" eb="15">
      <t>ショウ</t>
    </rPh>
    <rPh sb="17" eb="19">
      <t>オンシツ</t>
    </rPh>
    <rPh sb="19" eb="21">
      <t>コウカ</t>
    </rPh>
    <rPh sb="23" eb="25">
      <t>ハイシュツ</t>
    </rPh>
    <rPh sb="25" eb="26">
      <t>リョウ</t>
    </rPh>
    <rPh sb="26" eb="28">
      <t>サンテイ</t>
    </rPh>
    <rPh sb="29" eb="31">
      <t>ホウコク</t>
    </rPh>
    <rPh sb="32" eb="34">
      <t>コウヒョウ</t>
    </rPh>
    <rPh sb="34" eb="36">
      <t>セイド</t>
    </rPh>
    <rPh sb="41" eb="43">
      <t>コウヒョウ</t>
    </rPh>
    <phoneticPr fontId="2"/>
  </si>
  <si>
    <t>電気事業者別の排出係数をご参照ください。</t>
    <rPh sb="0" eb="2">
      <t>デンキ</t>
    </rPh>
    <rPh sb="2" eb="5">
      <t>ジギョウシャ</t>
    </rPh>
    <rPh sb="5" eb="6">
      <t>ベツ</t>
    </rPh>
    <rPh sb="7" eb="9">
      <t>ハイシュツ</t>
    </rPh>
    <rPh sb="9" eb="11">
      <t>ケイスウ</t>
    </rPh>
    <rPh sb="13" eb="15">
      <t>サンショウ</t>
    </rPh>
    <phoneticPr fontId="2"/>
  </si>
  <si>
    <t>それでも排出係数が判らない場合は、事業者にお問い合わせください。</t>
    <rPh sb="4" eb="6">
      <t>ハイシュツ</t>
    </rPh>
    <rPh sb="6" eb="8">
      <t>ケイスウ</t>
    </rPh>
    <rPh sb="9" eb="10">
      <t>ワカ</t>
    </rPh>
    <rPh sb="13" eb="15">
      <t>バアイ</t>
    </rPh>
    <rPh sb="17" eb="20">
      <t>ジギョウシャ</t>
    </rPh>
    <rPh sb="22" eb="23">
      <t>ト</t>
    </rPh>
    <rPh sb="24" eb="25">
      <t>ア</t>
    </rPh>
    <phoneticPr fontId="2"/>
  </si>
  <si>
    <t>↓電気の購入先を選択してください↓</t>
    <rPh sb="1" eb="3">
      <t>デンキ</t>
    </rPh>
    <rPh sb="4" eb="6">
      <t>コウニュウ</t>
    </rPh>
    <rPh sb="6" eb="7">
      <t>サキ</t>
    </rPh>
    <rPh sb="8" eb="10">
      <t>センタク</t>
    </rPh>
    <phoneticPr fontId="2"/>
  </si>
  <si>
    <t>電気使用量にこの排出係数を乗じることで、CO2排出量を算定することができます。</t>
    <rPh sb="0" eb="2">
      <t>デンキ</t>
    </rPh>
    <rPh sb="2" eb="5">
      <t>シヨウリョウ</t>
    </rPh>
    <rPh sb="8" eb="10">
      <t>ハイシュツ</t>
    </rPh>
    <rPh sb="10" eb="12">
      <t>ケイスウ</t>
    </rPh>
    <rPh sb="13" eb="14">
      <t>ジョウ</t>
    </rPh>
    <rPh sb="23" eb="25">
      <t>ハイシュツ</t>
    </rPh>
    <rPh sb="25" eb="26">
      <t>リョウ</t>
    </rPh>
    <rPh sb="27" eb="29">
      <t>サンテイ</t>
    </rPh>
    <phoneticPr fontId="2"/>
  </si>
  <si>
    <t>電力自由化に伴い、様々な電気事業者（発電事業者・小売事業者）を選択できるようになりました。</t>
    <rPh sb="0" eb="2">
      <t>デンリョク</t>
    </rPh>
    <rPh sb="2" eb="5">
      <t>ジユウカ</t>
    </rPh>
    <rPh sb="6" eb="7">
      <t>トモナ</t>
    </rPh>
    <rPh sb="9" eb="11">
      <t>サマザマ</t>
    </rPh>
    <rPh sb="12" eb="14">
      <t>デンキ</t>
    </rPh>
    <rPh sb="14" eb="17">
      <t>ジギョウシャ</t>
    </rPh>
    <rPh sb="18" eb="20">
      <t>ハツデン</t>
    </rPh>
    <rPh sb="20" eb="23">
      <t>ジギョウシャ</t>
    </rPh>
    <rPh sb="24" eb="26">
      <t>コウ</t>
    </rPh>
    <rPh sb="26" eb="29">
      <t>ジギョウシャ</t>
    </rPh>
    <rPh sb="31" eb="33">
      <t>センタク</t>
    </rPh>
    <phoneticPr fontId="2"/>
  </si>
  <si>
    <t>電気を選ぶ際は、価格に加えて、排出係数も気にしてみてはいかがでしょうか？</t>
    <rPh sb="0" eb="2">
      <t>デンキ</t>
    </rPh>
    <rPh sb="3" eb="4">
      <t>エラ</t>
    </rPh>
    <rPh sb="5" eb="6">
      <t>サイ</t>
    </rPh>
    <rPh sb="8" eb="10">
      <t>カカク</t>
    </rPh>
    <rPh sb="11" eb="12">
      <t>クワ</t>
    </rPh>
    <rPh sb="15" eb="17">
      <t>ハイシュツ</t>
    </rPh>
    <rPh sb="17" eb="19">
      <t>ケイスウ</t>
    </rPh>
    <rPh sb="20" eb="21">
      <t>キ</t>
    </rPh>
    <phoneticPr fontId="2"/>
  </si>
  <si>
    <t>関西電力㈱</t>
    <rPh sb="0" eb="2">
      <t>カンサイ</t>
    </rPh>
    <rPh sb="2" eb="4">
      <t>デンリョク</t>
    </rPh>
    <phoneticPr fontId="2"/>
  </si>
  <si>
    <t>調整後排出係数
（kg-CO2/kWh）</t>
    <rPh sb="0" eb="3">
      <t>チョウセイゴ</t>
    </rPh>
    <rPh sb="3" eb="5">
      <t>ハイシュツ</t>
    </rPh>
    <rPh sb="5" eb="7">
      <t>ケイスウ</t>
    </rPh>
    <phoneticPr fontId="2"/>
  </si>
  <si>
    <t>また、小売事業者によっては、排出係数や、電気供給元等をホームページ等で公表しています</t>
    <rPh sb="3" eb="5">
      <t>コウ</t>
    </rPh>
    <rPh sb="5" eb="8">
      <t>ジギョウシャ</t>
    </rPh>
    <rPh sb="14" eb="16">
      <t>ハイシュツ</t>
    </rPh>
    <rPh sb="16" eb="18">
      <t>ケイスウ</t>
    </rPh>
    <rPh sb="20" eb="22">
      <t>デンキ</t>
    </rPh>
    <rPh sb="22" eb="24">
      <t>キョウキュウ</t>
    </rPh>
    <rPh sb="24" eb="25">
      <t>モト</t>
    </rPh>
    <rPh sb="25" eb="26">
      <t>トウ</t>
    </rPh>
    <rPh sb="33" eb="34">
      <t>トウ</t>
    </rPh>
    <rPh sb="35" eb="37">
      <t>コウヒョウ</t>
    </rPh>
    <phoneticPr fontId="2"/>
  </si>
  <si>
    <t>電気には、各電力会社ごとに排出係数が定められています。</t>
    <rPh sb="0" eb="2">
      <t>デンキ</t>
    </rPh>
    <rPh sb="5" eb="6">
      <t>カク</t>
    </rPh>
    <rPh sb="6" eb="8">
      <t>デンリョク</t>
    </rPh>
    <rPh sb="8" eb="10">
      <t>ガイシャ</t>
    </rPh>
    <rPh sb="13" eb="15">
      <t>ハイシュツ</t>
    </rPh>
    <rPh sb="15" eb="17">
      <t>ケイスウ</t>
    </rPh>
    <rPh sb="18" eb="19">
      <t>サダ</t>
    </rPh>
    <phoneticPr fontId="2"/>
  </si>
  <si>
    <t>　※　排出係数には、実排出係数と調整後排出係数の２種類ありますが、算定には調整後排出係数を用います。</t>
    <rPh sb="3" eb="5">
      <t>ハイシュツ</t>
    </rPh>
    <rPh sb="5" eb="7">
      <t>ケイスウ</t>
    </rPh>
    <rPh sb="10" eb="11">
      <t>ジツ</t>
    </rPh>
    <rPh sb="11" eb="13">
      <t>ハイシュツ</t>
    </rPh>
    <rPh sb="13" eb="15">
      <t>ケイスウ</t>
    </rPh>
    <rPh sb="16" eb="19">
      <t>チョウセイゴ</t>
    </rPh>
    <rPh sb="19" eb="21">
      <t>ハイシュツ</t>
    </rPh>
    <rPh sb="21" eb="23">
      <t>ケイスウ</t>
    </rPh>
    <rPh sb="25" eb="27">
      <t>シュルイ</t>
    </rPh>
    <rPh sb="33" eb="35">
      <t>サンテイ</t>
    </rPh>
    <rPh sb="37" eb="40">
      <t>チョウセイゴ</t>
    </rPh>
    <rPh sb="40" eb="42">
      <t>ハイシュツ</t>
    </rPh>
    <rPh sb="42" eb="44">
      <t>ケイスウ</t>
    </rPh>
    <rPh sb="45" eb="46">
      <t>モチ</t>
    </rPh>
    <phoneticPr fontId="2"/>
  </si>
  <si>
    <t>左の表に選択肢が
ない場合⇒</t>
    <rPh sb="0" eb="1">
      <t>ヒダリ</t>
    </rPh>
    <rPh sb="2" eb="3">
      <t>ヒョウ</t>
    </rPh>
    <rPh sb="4" eb="7">
      <t>センタクシ</t>
    </rPh>
    <rPh sb="11" eb="13">
      <t>バアイ</t>
    </rPh>
    <phoneticPr fontId="2"/>
  </si>
  <si>
    <t>　　　調整後排出係数は、実排出係数に、太陽光発電など再生可能エネルギーの買取り量や、</t>
    <rPh sb="3" eb="6">
      <t>チョウセイゴ</t>
    </rPh>
    <rPh sb="6" eb="8">
      <t>ハイシュツ</t>
    </rPh>
    <rPh sb="8" eb="10">
      <t>ケイスウ</t>
    </rPh>
    <rPh sb="12" eb="13">
      <t>ジツ</t>
    </rPh>
    <rPh sb="13" eb="15">
      <t>ハイシュツ</t>
    </rPh>
    <rPh sb="15" eb="17">
      <t>ケイスウ</t>
    </rPh>
    <rPh sb="19" eb="22">
      <t>タイヨウコウ</t>
    </rPh>
    <rPh sb="22" eb="24">
      <t>ハツデン</t>
    </rPh>
    <rPh sb="26" eb="28">
      <t>サイセイ</t>
    </rPh>
    <rPh sb="28" eb="30">
      <t>カノウ</t>
    </rPh>
    <rPh sb="36" eb="37">
      <t>カ</t>
    </rPh>
    <rPh sb="37" eb="38">
      <t>ト</t>
    </rPh>
    <rPh sb="39" eb="40">
      <t>リョウ</t>
    </rPh>
    <phoneticPr fontId="2"/>
  </si>
  <si>
    <t>↓電気の購入先と排出係数を入力してください↓</t>
    <rPh sb="1" eb="3">
      <t>デンキ</t>
    </rPh>
    <rPh sb="4" eb="6">
      <t>コウニュウ</t>
    </rPh>
    <rPh sb="6" eb="7">
      <t>サキ</t>
    </rPh>
    <rPh sb="8" eb="10">
      <t>ハイシュツ</t>
    </rPh>
    <rPh sb="10" eb="12">
      <t>ケイスウ</t>
    </rPh>
    <rPh sb="13" eb="15">
      <t>ニュウリョク</t>
    </rPh>
    <phoneticPr fontId="2"/>
  </si>
  <si>
    <t>　　　実排出係数は、その会社が発電するのに排出したCO2を売電量で除した数値、</t>
    <rPh sb="3" eb="4">
      <t>ジツ</t>
    </rPh>
    <rPh sb="4" eb="6">
      <t>ハイシュツ</t>
    </rPh>
    <rPh sb="6" eb="8">
      <t>ケイスウ</t>
    </rPh>
    <rPh sb="12" eb="14">
      <t>カイシャ</t>
    </rPh>
    <rPh sb="15" eb="17">
      <t>ハツデン</t>
    </rPh>
    <rPh sb="21" eb="23">
      <t>ハイシュツ</t>
    </rPh>
    <rPh sb="29" eb="31">
      <t>バイデン</t>
    </rPh>
    <rPh sb="31" eb="32">
      <t>リョウ</t>
    </rPh>
    <rPh sb="33" eb="34">
      <t>ジョ</t>
    </rPh>
    <rPh sb="36" eb="38">
      <t>スウチ</t>
    </rPh>
    <phoneticPr fontId="2"/>
  </si>
  <si>
    <t>下表は、環境省が公表している電気事業者別排出係数を一部抜粋したものです。</t>
    <rPh sb="0" eb="2">
      <t>カヒョウ</t>
    </rPh>
    <rPh sb="4" eb="6">
      <t>カンキョウ</t>
    </rPh>
    <rPh sb="6" eb="7">
      <t>ショウ</t>
    </rPh>
    <rPh sb="8" eb="10">
      <t>コウヒョウ</t>
    </rPh>
    <rPh sb="14" eb="16">
      <t>デンキ</t>
    </rPh>
    <rPh sb="16" eb="19">
      <t>ジギョウシャ</t>
    </rPh>
    <rPh sb="19" eb="20">
      <t>ベツ</t>
    </rPh>
    <rPh sb="20" eb="22">
      <t>ハイシュツ</t>
    </rPh>
    <rPh sb="22" eb="24">
      <t>ケイスウ</t>
    </rPh>
    <rPh sb="25" eb="27">
      <t>イチブ</t>
    </rPh>
    <rPh sb="27" eb="29">
      <t>バッスイ</t>
    </rPh>
    <phoneticPr fontId="2"/>
  </si>
  <si>
    <t>第四期島本町地球温暖化対策実行計画で使用している数値です</t>
    <rPh sb="0" eb="1">
      <t>ダイ</t>
    </rPh>
    <rPh sb="1" eb="3">
      <t>ヨンキ</t>
    </rPh>
    <rPh sb="3" eb="6">
      <t>シマモトチョウ</t>
    </rPh>
    <rPh sb="6" eb="8">
      <t>チキュウ</t>
    </rPh>
    <rPh sb="8" eb="11">
      <t>オンダンカ</t>
    </rPh>
    <rPh sb="11" eb="13">
      <t>タイサク</t>
    </rPh>
    <rPh sb="13" eb="15">
      <t>ジッコウ</t>
    </rPh>
    <rPh sb="15" eb="17">
      <t>ケイカク</t>
    </rPh>
    <rPh sb="18" eb="20">
      <t>シヨウ</t>
    </rPh>
    <rPh sb="24" eb="26">
      <t>スウチ</t>
    </rPh>
    <phoneticPr fontId="2"/>
  </si>
  <si>
    <t>説明</t>
    <rPh sb="0" eb="2">
      <t>セツメイ</t>
    </rPh>
    <phoneticPr fontId="2"/>
  </si>
  <si>
    <t>各電力会社の調整後排出係数です。</t>
    <rPh sb="0" eb="1">
      <t>カク</t>
    </rPh>
    <rPh sb="1" eb="3">
      <t>デンリョク</t>
    </rPh>
    <rPh sb="3" eb="5">
      <t>ガイシャ</t>
    </rPh>
    <rPh sb="6" eb="9">
      <t>チョウセイゴ</t>
    </rPh>
    <rPh sb="9" eb="11">
      <t>ハイシュツ</t>
    </rPh>
    <rPh sb="11" eb="13">
      <t>ケイスウ</t>
    </rPh>
    <phoneticPr fontId="2"/>
  </si>
  <si>
    <t>この環境家計簿で使用する係数です。</t>
    <rPh sb="2" eb="4">
      <t>カンキョウ</t>
    </rPh>
    <rPh sb="4" eb="7">
      <t>カケイボ</t>
    </rPh>
    <rPh sb="8" eb="10">
      <t>シヨウ</t>
    </rPh>
    <rPh sb="12" eb="14">
      <t>ケイスウ</t>
    </rPh>
    <phoneticPr fontId="2"/>
  </si>
  <si>
    <r>
      <t>今月のCO</t>
    </r>
    <r>
      <rPr>
        <sz val="8"/>
        <color theme="1"/>
        <rFont val="メイリオ"/>
        <family val="3"/>
        <charset val="128"/>
      </rPr>
      <t>2</t>
    </r>
    <r>
      <rPr>
        <sz val="12"/>
        <color theme="1"/>
        <rFont val="メイリオ"/>
        <family val="3"/>
        <charset val="128"/>
      </rPr>
      <t>排出量</t>
    </r>
    <rPh sb="0" eb="2">
      <t>コンゲツ</t>
    </rPh>
    <rPh sb="6" eb="8">
      <t>ハイシュツ</t>
    </rPh>
    <rPh sb="8" eb="9">
      <t>リョウ</t>
    </rPh>
    <phoneticPr fontId="2"/>
  </si>
  <si>
    <r>
      <t>あなたの家庭からの今月のCO</t>
    </r>
    <r>
      <rPr>
        <sz val="8"/>
        <color theme="1"/>
        <rFont val="メイリオ"/>
        <family val="3"/>
        <charset val="128"/>
      </rPr>
      <t>2</t>
    </r>
    <r>
      <rPr>
        <sz val="10"/>
        <color theme="1"/>
        <rFont val="メイリオ"/>
        <family val="3"/>
        <charset val="128"/>
      </rPr>
      <t>排出量は</t>
    </r>
    <rPh sb="9" eb="11">
      <t>コンゲツ</t>
    </rPh>
    <rPh sb="15" eb="17">
      <t>ハイシュツ</t>
    </rPh>
    <rPh sb="17" eb="18">
      <t>リョウ</t>
    </rPh>
    <phoneticPr fontId="2"/>
  </si>
  <si>
    <r>
      <t>家族１人当たりCO</t>
    </r>
    <r>
      <rPr>
        <sz val="8"/>
        <color theme="1"/>
        <rFont val="メイリオ"/>
        <family val="3"/>
        <charset val="128"/>
      </rPr>
      <t>2</t>
    </r>
    <r>
      <rPr>
        <sz val="10"/>
        <color theme="1"/>
        <rFont val="メイリオ"/>
        <family val="3"/>
        <charset val="128"/>
      </rPr>
      <t>排出量は</t>
    </r>
    <rPh sb="0" eb="2">
      <t>カゾク</t>
    </rPh>
    <rPh sb="3" eb="4">
      <t>ジン</t>
    </rPh>
    <rPh sb="4" eb="5">
      <t>ア</t>
    </rPh>
    <rPh sb="10" eb="12">
      <t>ハイシュツ</t>
    </rPh>
    <rPh sb="12" eb="13">
      <t>リョウ</t>
    </rPh>
    <phoneticPr fontId="2"/>
  </si>
  <si>
    <r>
      <t>あなたの家庭からこれまでに排出されたCO</t>
    </r>
    <r>
      <rPr>
        <sz val="8"/>
        <color theme="1"/>
        <rFont val="メイリオ"/>
        <family val="3"/>
        <charset val="128"/>
      </rPr>
      <t>2</t>
    </r>
    <r>
      <rPr>
        <sz val="10"/>
        <color theme="1"/>
        <rFont val="メイリオ"/>
        <family val="3"/>
        <charset val="128"/>
      </rPr>
      <t>は</t>
    </r>
    <rPh sb="4" eb="6">
      <t>カテイ</t>
    </rPh>
    <rPh sb="13" eb="15">
      <t>ハイシュツ</t>
    </rPh>
    <phoneticPr fontId="2"/>
  </si>
  <si>
    <r>
      <t>の杉の木が１年間に吸収するCO</t>
    </r>
    <r>
      <rPr>
        <sz val="8"/>
        <color theme="1"/>
        <rFont val="メイリオ"/>
        <family val="3"/>
        <charset val="128"/>
      </rPr>
      <t>2</t>
    </r>
    <r>
      <rPr>
        <sz val="10"/>
        <color theme="1"/>
        <rFont val="メイリオ"/>
        <family val="3"/>
        <charset val="128"/>
      </rPr>
      <t>の量に相当します。</t>
    </r>
    <phoneticPr fontId="2"/>
  </si>
  <si>
    <r>
      <t>（杉の木１本は年間約14kgのCO</t>
    </r>
    <r>
      <rPr>
        <sz val="8"/>
        <color theme="1"/>
        <rFont val="メイリオ"/>
        <family val="3"/>
        <charset val="128"/>
      </rPr>
      <t>2</t>
    </r>
    <r>
      <rPr>
        <sz val="10"/>
        <color theme="1"/>
        <rFont val="メイリオ"/>
        <family val="3"/>
        <charset val="128"/>
      </rPr>
      <t>を吸収します。：林野庁資料より）</t>
    </r>
    <rPh sb="3" eb="4">
      <t>キ</t>
    </rPh>
    <rPh sb="26" eb="29">
      <t>リンヤチョウ</t>
    </rPh>
    <rPh sb="29" eb="31">
      <t>シリョウ</t>
    </rPh>
    <phoneticPr fontId="2"/>
  </si>
  <si>
    <r>
      <t>CO</t>
    </r>
    <r>
      <rPr>
        <sz val="9"/>
        <color theme="1"/>
        <rFont val="メイリオ"/>
        <family val="3"/>
        <charset val="128"/>
      </rPr>
      <t>2</t>
    </r>
    <r>
      <rPr>
        <sz val="12"/>
        <color theme="1"/>
        <rFont val="メイリオ"/>
        <family val="3"/>
        <charset val="128"/>
      </rPr>
      <t>排出量と光熱水費の推移状況　（毎月の推移）</t>
    </r>
    <rPh sb="3" eb="5">
      <t>ハイシュツ</t>
    </rPh>
    <rPh sb="5" eb="6">
      <t>リョウ</t>
    </rPh>
    <rPh sb="7" eb="11">
      <t>コウネツスイヒ</t>
    </rPh>
    <rPh sb="12" eb="14">
      <t>スイイ</t>
    </rPh>
    <rPh sb="14" eb="16">
      <t>ジョウキョウ</t>
    </rPh>
    <rPh sb="18" eb="20">
      <t>マイツキ</t>
    </rPh>
    <rPh sb="21" eb="23">
      <t>スイイ</t>
    </rPh>
    <phoneticPr fontId="2"/>
  </si>
  <si>
    <t>　　　京都メカニズムクレジットなどによる調整を加えた数値です。</t>
    <rPh sb="20" eb="22">
      <t>チョウセイ</t>
    </rPh>
    <rPh sb="23" eb="24">
      <t>クワ</t>
    </rPh>
    <rPh sb="26" eb="28">
      <t>スウチ</t>
    </rPh>
    <phoneticPr fontId="2"/>
  </si>
  <si>
    <t>大阪府の環境家計簿「めっちゃエコやねん」の数値を採用しています</t>
    <rPh sb="0" eb="3">
      <t>オオサカフ</t>
    </rPh>
    <rPh sb="4" eb="6">
      <t>カンキョウ</t>
    </rPh>
    <rPh sb="6" eb="9">
      <t>カケイボ</t>
    </rPh>
    <rPh sb="21" eb="23">
      <t>スウチ</t>
    </rPh>
    <rPh sb="24" eb="26">
      <t>サイヨウ</t>
    </rPh>
    <phoneticPr fontId="2"/>
  </si>
  <si>
    <t>平成29年度のCO2排出量（４月から今月までの合計）</t>
    <rPh sb="4" eb="5">
      <t>ネン</t>
    </rPh>
    <rPh sb="5" eb="6">
      <t>ド</t>
    </rPh>
    <rPh sb="10" eb="12">
      <t>ハイシュツ</t>
    </rPh>
    <rPh sb="12" eb="13">
      <t>リョウ</t>
    </rPh>
    <rPh sb="15" eb="16">
      <t>ガツ</t>
    </rPh>
    <rPh sb="18" eb="20">
      <t>コンゲツ</t>
    </rPh>
    <rPh sb="23" eb="25">
      <t>ゴウケイ</t>
    </rPh>
    <phoneticPr fontId="2"/>
  </si>
  <si>
    <t>基礎排出係数
（kg-CO2/kWh）</t>
    <rPh sb="0" eb="2">
      <t>キソ</t>
    </rPh>
    <rPh sb="2" eb="4">
      <t>ハイシュツ</t>
    </rPh>
    <rPh sb="4" eb="6">
      <t>ケイスウ</t>
    </rPh>
    <phoneticPr fontId="2"/>
  </si>
  <si>
    <t>東京電力エナジーパートナー㈱</t>
    <rPh sb="0" eb="2">
      <t>トウキョウ</t>
    </rPh>
    <rPh sb="2" eb="4">
      <t>デンリョク</t>
    </rPh>
    <phoneticPr fontId="2"/>
  </si>
  <si>
    <t>中部電力ミライズ㈱</t>
    <rPh sb="0" eb="2">
      <t>チュウブ</t>
    </rPh>
    <rPh sb="2" eb="4">
      <t>デンリョク</t>
    </rPh>
    <phoneticPr fontId="2"/>
  </si>
  <si>
    <t>四国電力㈱</t>
    <rPh sb="0" eb="2">
      <t>シコク</t>
    </rPh>
    <rPh sb="2" eb="4">
      <t>デンリョク</t>
    </rPh>
    <phoneticPr fontId="2"/>
  </si>
  <si>
    <t>㈱エネット</t>
    <phoneticPr fontId="2"/>
  </si>
  <si>
    <t>大阪瓦斯㈱</t>
    <rPh sb="0" eb="2">
      <t>オオサカ</t>
    </rPh>
    <rPh sb="2" eb="4">
      <t>ガス</t>
    </rPh>
    <phoneticPr fontId="2"/>
  </si>
  <si>
    <t>ENEOS㈱</t>
    <phoneticPr fontId="2"/>
  </si>
  <si>
    <t>テプコカスタマーサービス㈱</t>
    <phoneticPr fontId="2"/>
  </si>
  <si>
    <t>生活協同組合コープこうべ</t>
    <rPh sb="0" eb="2">
      <t>セイカツ</t>
    </rPh>
    <rPh sb="2" eb="4">
      <t>キョウドウ</t>
    </rPh>
    <rPh sb="4" eb="6">
      <t>クミアイ</t>
    </rPh>
    <phoneticPr fontId="2"/>
  </si>
  <si>
    <t>SBパワー㈱</t>
    <phoneticPr fontId="2"/>
  </si>
  <si>
    <t>【年度のまとめ】</t>
    <rPh sb="2" eb="3">
      <t>ド</t>
    </rPh>
    <phoneticPr fontId="2"/>
  </si>
  <si>
    <t>４月～６月</t>
    <rPh sb="1" eb="2">
      <t>ガツ</t>
    </rPh>
    <rPh sb="4" eb="5">
      <t>ガツ</t>
    </rPh>
    <phoneticPr fontId="2"/>
  </si>
  <si>
    <t>７月～９月</t>
    <rPh sb="1" eb="2">
      <t>ガツ</t>
    </rPh>
    <rPh sb="4" eb="5">
      <t>ガツ</t>
    </rPh>
    <phoneticPr fontId="2"/>
  </si>
  <si>
    <t>10月～12月</t>
    <rPh sb="2" eb="3">
      <t>ガツ</t>
    </rPh>
    <rPh sb="6" eb="7">
      <t>ガツ</t>
    </rPh>
    <phoneticPr fontId="2"/>
  </si>
  <si>
    <t>１月～３月</t>
    <rPh sb="1" eb="2">
      <t>ガツ</t>
    </rPh>
    <rPh sb="4" eb="5">
      <t>ガツ</t>
    </rPh>
    <phoneticPr fontId="2"/>
  </si>
  <si>
    <t>【３月　（12ヶ月目）】</t>
    <rPh sb="8" eb="9">
      <t>ゲツ</t>
    </rPh>
    <rPh sb="9" eb="10">
      <t>メ</t>
    </rPh>
    <phoneticPr fontId="2"/>
  </si>
  <si>
    <t>今年度のCO2排出量（４月から今月までの合計）</t>
    <rPh sb="0" eb="1">
      <t>コン</t>
    </rPh>
    <rPh sb="2" eb="3">
      <t>ド</t>
    </rPh>
    <rPh sb="7" eb="9">
      <t>ハイシュツ</t>
    </rPh>
    <rPh sb="9" eb="10">
      <t>リョウ</t>
    </rPh>
    <rPh sb="12" eb="13">
      <t>ガツ</t>
    </rPh>
    <rPh sb="15" eb="17">
      <t>コンゲツ</t>
    </rPh>
    <rPh sb="20" eb="22">
      <t>ゴウケイ</t>
    </rPh>
    <phoneticPr fontId="2"/>
  </si>
  <si>
    <t>【２月　（11ヶ月目）】</t>
    <rPh sb="8" eb="9">
      <t>ゲツ</t>
    </rPh>
    <rPh sb="9" eb="10">
      <t>メ</t>
    </rPh>
    <phoneticPr fontId="2"/>
  </si>
  <si>
    <t>今年度のCO2排出量（４月から今月までの合計）</t>
    <rPh sb="0" eb="3">
      <t>コンネンド</t>
    </rPh>
    <rPh sb="7" eb="9">
      <t>ハイシュツ</t>
    </rPh>
    <rPh sb="9" eb="10">
      <t>リョウ</t>
    </rPh>
    <rPh sb="12" eb="13">
      <t>ガツ</t>
    </rPh>
    <rPh sb="15" eb="17">
      <t>コンゲツ</t>
    </rPh>
    <rPh sb="20" eb="22">
      <t>ゴウケイ</t>
    </rPh>
    <phoneticPr fontId="2"/>
  </si>
  <si>
    <t>【１月　（10ヶ月目）】</t>
    <rPh sb="8" eb="9">
      <t>ゲツ</t>
    </rPh>
    <rPh sb="9" eb="10">
      <t>メ</t>
    </rPh>
    <phoneticPr fontId="2"/>
  </si>
  <si>
    <t>今年度のCO2排出量（４月から今月までの合計）</t>
    <rPh sb="7" eb="9">
      <t>ハイシュツ</t>
    </rPh>
    <rPh sb="9" eb="10">
      <t>リョウ</t>
    </rPh>
    <rPh sb="12" eb="13">
      <t>ガツ</t>
    </rPh>
    <rPh sb="15" eb="17">
      <t>コンゲツ</t>
    </rPh>
    <rPh sb="20" eb="22">
      <t>ゴウケイ</t>
    </rPh>
    <phoneticPr fontId="2"/>
  </si>
  <si>
    <t>【４月　（１ヶ月目）】</t>
    <rPh sb="7" eb="8">
      <t>ゲツ</t>
    </rPh>
    <rPh sb="8" eb="9">
      <t>メ</t>
    </rPh>
    <phoneticPr fontId="2"/>
  </si>
  <si>
    <t>【12月　（９ヶ月目）】</t>
    <rPh sb="8" eb="9">
      <t>ゲツ</t>
    </rPh>
    <rPh sb="9" eb="10">
      <t>メ</t>
    </rPh>
    <phoneticPr fontId="2"/>
  </si>
  <si>
    <t>【11月　（８ヶ月目）】</t>
    <rPh sb="8" eb="9">
      <t>ゲツ</t>
    </rPh>
    <rPh sb="9" eb="10">
      <t>メ</t>
    </rPh>
    <phoneticPr fontId="2"/>
  </si>
  <si>
    <t>【10月　（７ヶ月目）】</t>
    <rPh sb="8" eb="9">
      <t>ゲツ</t>
    </rPh>
    <rPh sb="9" eb="10">
      <t>メ</t>
    </rPh>
    <phoneticPr fontId="2"/>
  </si>
  <si>
    <t>【９月　（６ヶ月目）】</t>
    <rPh sb="7" eb="8">
      <t>ゲツ</t>
    </rPh>
    <rPh sb="8" eb="9">
      <t>メ</t>
    </rPh>
    <phoneticPr fontId="2"/>
  </si>
  <si>
    <t>【８月　（５ヶ月目）】</t>
    <rPh sb="7" eb="8">
      <t>ゲツ</t>
    </rPh>
    <rPh sb="8" eb="9">
      <t>メ</t>
    </rPh>
    <phoneticPr fontId="2"/>
  </si>
  <si>
    <t>【７月　（４ヶ月目）】</t>
    <rPh sb="7" eb="8">
      <t>ゲツ</t>
    </rPh>
    <rPh sb="8" eb="9">
      <t>メ</t>
    </rPh>
    <phoneticPr fontId="2"/>
  </si>
  <si>
    <t>【５月　（２ヶ月目）】</t>
    <rPh sb="7" eb="8">
      <t>ゲツ</t>
    </rPh>
    <rPh sb="8" eb="9">
      <t>メ</t>
    </rPh>
    <phoneticPr fontId="2"/>
  </si>
  <si>
    <t>【６月　（３ヶ月目）】</t>
    <rPh sb="7" eb="8">
      <t>ゲツ</t>
    </rPh>
    <rPh sb="8" eb="9">
      <t>メ</t>
    </rPh>
    <phoneticPr fontId="2"/>
  </si>
  <si>
    <t>　※　複数メニューがある事業者の場合は、残差の値を表示しています</t>
    <rPh sb="3" eb="5">
      <t>フクスウ</t>
    </rPh>
    <rPh sb="12" eb="15">
      <t>ジギョウシャ</t>
    </rPh>
    <rPh sb="16" eb="18">
      <t>バアイ</t>
    </rPh>
    <rPh sb="20" eb="22">
      <t>ザンサ</t>
    </rPh>
    <rPh sb="23" eb="24">
      <t>アタイ</t>
    </rPh>
    <rPh sb="25" eb="27">
      <t>ヒョウジ</t>
    </rPh>
    <phoneticPr fontId="2"/>
  </si>
  <si>
    <t>https://ghg-santeikohyo.env.go.jp/calc</t>
    <phoneticPr fontId="2"/>
  </si>
  <si>
    <t>令和３年度の温室効果ガス排出量算定用　電気事業者別排出係数（一部抜粋）</t>
    <rPh sb="0" eb="1">
      <t>レイ</t>
    </rPh>
    <rPh sb="1" eb="2">
      <t>ワ</t>
    </rPh>
    <rPh sb="3" eb="5">
      <t>ネンド</t>
    </rPh>
    <rPh sb="5" eb="7">
      <t>ヘイネンド</t>
    </rPh>
    <rPh sb="6" eb="8">
      <t>オンシツ</t>
    </rPh>
    <rPh sb="8" eb="10">
      <t>コウカ</t>
    </rPh>
    <rPh sb="12" eb="14">
      <t>ハイシュツ</t>
    </rPh>
    <rPh sb="14" eb="15">
      <t>リョウ</t>
    </rPh>
    <rPh sb="15" eb="17">
      <t>サンテイ</t>
    </rPh>
    <rPh sb="17" eb="18">
      <t>ヨウ</t>
    </rPh>
    <rPh sb="19" eb="21">
      <t>デンキ</t>
    </rPh>
    <rPh sb="21" eb="24">
      <t>ジギョウシャ</t>
    </rPh>
    <rPh sb="24" eb="25">
      <t>ベツ</t>
    </rPh>
    <rPh sb="25" eb="27">
      <t>ハイシュツ</t>
    </rPh>
    <rPh sb="27" eb="29">
      <t>ケイスウ</t>
    </rPh>
    <rPh sb="30" eb="32">
      <t>イチブ</t>
    </rPh>
    <rPh sb="32" eb="34">
      <t>バッスイ</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</si>
</sst>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0;[Red]\-#,##0.0"/>
    <numFmt numFmtId="177" formatCode="0.000"/>
  </numFmts>
  <fonts count="19" x14ac:knownFonts="1">
    <font>
      <sz val="11"/>
      <color theme="1"/>
      <name val="ＭＳ Ｐゴシック"/>
      <family val="2"/>
      <charset val="128"/>
      <scheme val="minor"/>
    </font>
    <font>
      <sz val="11"/>
      <color theme="1"/>
      <name val="ＭＳ Ｐゴシック"/>
      <family val="2"/>
      <charset val="128"/>
      <scheme val="minor"/>
    </font>
    <font>
      <sz val="6"/>
      <name val="ＭＳ Ｐゴシック"/>
      <family val="2"/>
      <charset val="128"/>
      <scheme val="minor"/>
    </font>
    <font>
      <sz val="10"/>
      <color theme="1"/>
      <name val="ＭＳ Ｐゴシック"/>
      <family val="2"/>
      <charset val="128"/>
      <scheme val="minor"/>
    </font>
    <font>
      <sz val="10"/>
      <color theme="1"/>
      <name val="ＭＳ Ｐ明朝"/>
      <family val="1"/>
      <charset val="128"/>
    </font>
    <font>
      <sz val="16"/>
      <color rgb="FF333333"/>
      <name val="HGS創英角ｺﾞｼｯｸUB"/>
      <family val="3"/>
      <charset val="128"/>
    </font>
    <font>
      <sz val="9"/>
      <color rgb="FF333333"/>
      <name val="HGS創英角ｺﾞｼｯｸUB"/>
      <family val="3"/>
      <charset val="128"/>
    </font>
    <font>
      <sz val="11"/>
      <color theme="1"/>
      <name val="メイリオ"/>
      <family val="3"/>
      <charset val="128"/>
    </font>
    <font>
      <sz val="8"/>
      <color theme="1"/>
      <name val="メイリオ"/>
      <family val="3"/>
      <charset val="128"/>
    </font>
    <font>
      <sz val="11"/>
      <color rgb="FFFF0000"/>
      <name val="メイリオ"/>
      <family val="3"/>
      <charset val="128"/>
    </font>
    <font>
      <sz val="8"/>
      <color rgb="FFFF0000"/>
      <name val="メイリオ"/>
      <family val="3"/>
      <charset val="128"/>
    </font>
    <font>
      <sz val="14"/>
      <color rgb="FF3366FF"/>
      <name val="メイリオ"/>
      <family val="3"/>
      <charset val="128"/>
    </font>
    <font>
      <sz val="10"/>
      <color theme="1"/>
      <name val="メイリオ"/>
      <family val="3"/>
      <charset val="128"/>
    </font>
    <font>
      <sz val="12"/>
      <color theme="1"/>
      <name val="メイリオ"/>
      <family val="3"/>
      <charset val="128"/>
    </font>
    <font>
      <sz val="9"/>
      <color theme="1"/>
      <name val="メイリオ"/>
      <family val="3"/>
      <charset val="128"/>
    </font>
    <font>
      <sz val="14"/>
      <color rgb="FFFF0066"/>
      <name val="メイリオ"/>
      <family val="3"/>
      <charset val="128"/>
    </font>
    <font>
      <sz val="12"/>
      <color rgb="FFFF0066"/>
      <name val="メイリオ"/>
      <family val="3"/>
      <charset val="128"/>
    </font>
    <font>
      <b/>
      <sz val="10"/>
      <color rgb="FFFF0066"/>
      <name val="メイリオ"/>
      <family val="3"/>
      <charset val="128"/>
    </font>
    <font>
      <u/>
      <sz val="11"/>
      <color theme="10"/>
      <name val="ＭＳ Ｐゴシック"/>
      <family val="2"/>
      <charset val="128"/>
      <scheme val="minor"/>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CCFFCC"/>
        <bgColor indexed="64"/>
      </patternFill>
    </fill>
    <fill>
      <patternFill patternType="solid">
        <fgColor rgb="FFFFFF99"/>
        <bgColor indexed="64"/>
      </patternFill>
    </fill>
    <fill>
      <patternFill patternType="solid">
        <fgColor rgb="FFCCECFF"/>
        <bgColor indexed="64"/>
      </patternFill>
    </fill>
  </fills>
  <borders count="43">
    <border>
      <left/>
      <right/>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style="thin">
        <color indexed="64"/>
      </right>
      <top/>
      <bottom style="hair">
        <color auto="1"/>
      </bottom>
      <diagonal/>
    </border>
    <border>
      <left style="thin">
        <color indexed="64"/>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thin">
        <color indexed="64"/>
      </right>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hair">
        <color auto="1"/>
      </right>
      <top/>
      <bottom style="thin">
        <color indexed="64"/>
      </bottom>
      <diagonal/>
    </border>
    <border>
      <left style="hair">
        <color auto="1"/>
      </left>
      <right/>
      <top/>
      <bottom style="thin">
        <color indexed="64"/>
      </bottom>
      <diagonal/>
    </border>
    <border>
      <left style="hair">
        <color indexed="64"/>
      </left>
      <right style="thin">
        <color indexed="64"/>
      </right>
      <top style="hair">
        <color auto="1"/>
      </top>
      <bottom/>
      <diagonal/>
    </border>
    <border>
      <left style="hair">
        <color indexed="64"/>
      </left>
      <right style="hair">
        <color indexed="64"/>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top/>
      <bottom style="hair">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18" fillId="0" borderId="0" applyNumberFormat="0" applyFill="0" applyBorder="0" applyAlignment="0" applyProtection="0">
      <alignment vertical="center"/>
    </xf>
  </cellStyleXfs>
  <cellXfs count="148">
    <xf numFmtId="0" fontId="0" fillId="0" borderId="0" xfId="0">
      <alignment vertical="center"/>
    </xf>
    <xf numFmtId="0" fontId="3" fillId="0" borderId="0" xfId="0" applyFont="1">
      <alignment vertical="center"/>
    </xf>
    <xf numFmtId="38" fontId="3" fillId="0" borderId="0" xfId="0" applyNumberFormat="1" applyFont="1">
      <alignment vertical="center"/>
    </xf>
    <xf numFmtId="0" fontId="3" fillId="0" borderId="0" xfId="0" applyFont="1" applyAlignment="1">
      <alignment horizontal="center" vertical="center" wrapText="1"/>
    </xf>
    <xf numFmtId="0" fontId="0" fillId="3" borderId="0" xfId="0" applyFill="1">
      <alignment vertical="center"/>
    </xf>
    <xf numFmtId="0" fontId="5" fillId="3" borderId="0" xfId="0" applyFont="1" applyFill="1">
      <alignment vertical="center"/>
    </xf>
    <xf numFmtId="0" fontId="4" fillId="3" borderId="0" xfId="0" applyFont="1" applyFill="1">
      <alignment vertical="center"/>
    </xf>
    <xf numFmtId="0" fontId="11" fillId="3" borderId="0" xfId="0" applyFont="1" applyFill="1" applyAlignment="1">
      <alignment vertical="center"/>
    </xf>
    <xf numFmtId="0" fontId="12" fillId="3" borderId="0" xfId="0" applyFont="1" applyFill="1">
      <alignment vertical="center"/>
    </xf>
    <xf numFmtId="0" fontId="12" fillId="3" borderId="0" xfId="0" applyFont="1" applyFill="1" applyBorder="1">
      <alignment vertical="center"/>
    </xf>
    <xf numFmtId="0" fontId="12" fillId="0" borderId="0" xfId="0" applyFont="1" applyFill="1">
      <alignment vertical="center"/>
    </xf>
    <xf numFmtId="0" fontId="13" fillId="3" borderId="0" xfId="0" applyFont="1" applyFill="1">
      <alignment vertical="center"/>
    </xf>
    <xf numFmtId="0" fontId="12" fillId="4" borderId="31" xfId="0" applyFont="1" applyFill="1" applyBorder="1" applyAlignment="1">
      <alignment vertical="center"/>
    </xf>
    <xf numFmtId="0" fontId="12" fillId="3" borderId="32" xfId="0" applyFont="1" applyFill="1" applyBorder="1">
      <alignment vertical="center"/>
    </xf>
    <xf numFmtId="0" fontId="12" fillId="3" borderId="30" xfId="0" applyFont="1" applyFill="1" applyBorder="1">
      <alignment vertical="center"/>
    </xf>
    <xf numFmtId="0" fontId="12" fillId="3" borderId="0" xfId="0" applyFont="1" applyFill="1" applyAlignment="1">
      <alignment horizontal="right" vertical="center"/>
    </xf>
    <xf numFmtId="38" fontId="12" fillId="3" borderId="28" xfId="0" applyNumberFormat="1" applyFont="1" applyFill="1" applyBorder="1">
      <alignment vertical="center"/>
    </xf>
    <xf numFmtId="38" fontId="12" fillId="3" borderId="28" xfId="1" applyFont="1" applyFill="1" applyBorder="1">
      <alignment vertical="center"/>
    </xf>
    <xf numFmtId="0" fontId="13" fillId="3" borderId="0" xfId="0" applyFont="1" applyFill="1" applyBorder="1" applyAlignment="1">
      <alignment horizontal="center" vertical="center"/>
    </xf>
    <xf numFmtId="0" fontId="12" fillId="3" borderId="0" xfId="0" applyFont="1" applyFill="1" applyBorder="1" applyAlignment="1">
      <alignment horizontal="center" vertical="center" wrapText="1"/>
    </xf>
    <xf numFmtId="0" fontId="12" fillId="3" borderId="16" xfId="0" applyFont="1" applyFill="1" applyBorder="1">
      <alignment vertical="center"/>
    </xf>
    <xf numFmtId="0" fontId="12" fillId="3" borderId="17" xfId="0" applyFont="1" applyFill="1" applyBorder="1">
      <alignment vertical="center"/>
    </xf>
    <xf numFmtId="38" fontId="12" fillId="3" borderId="17" xfId="1" applyFont="1" applyFill="1" applyBorder="1">
      <alignment vertical="center"/>
    </xf>
    <xf numFmtId="0" fontId="12" fillId="3" borderId="18" xfId="0" applyFont="1" applyFill="1" applyBorder="1">
      <alignment vertical="center"/>
    </xf>
    <xf numFmtId="38" fontId="12" fillId="3" borderId="19" xfId="1" applyFont="1" applyFill="1" applyBorder="1">
      <alignment vertical="center"/>
    </xf>
    <xf numFmtId="0" fontId="12" fillId="3" borderId="20" xfId="0" applyFont="1" applyFill="1" applyBorder="1">
      <alignment vertical="center"/>
    </xf>
    <xf numFmtId="176" fontId="12" fillId="3" borderId="17" xfId="1" applyNumberFormat="1" applyFont="1" applyFill="1" applyBorder="1">
      <alignment vertical="center"/>
    </xf>
    <xf numFmtId="0" fontId="15" fillId="3" borderId="25" xfId="0" applyFont="1" applyFill="1" applyBorder="1" applyAlignment="1">
      <alignment vertical="center"/>
    </xf>
    <xf numFmtId="0" fontId="15" fillId="3" borderId="26" xfId="0" applyFont="1" applyFill="1" applyBorder="1" applyAlignment="1">
      <alignment vertical="center"/>
    </xf>
    <xf numFmtId="0" fontId="15" fillId="3" borderId="27" xfId="0" applyFont="1" applyFill="1" applyBorder="1" applyAlignment="1">
      <alignment vertical="center"/>
    </xf>
    <xf numFmtId="0" fontId="12" fillId="3" borderId="5" xfId="0" applyFont="1" applyFill="1" applyBorder="1">
      <alignment vertical="center"/>
    </xf>
    <xf numFmtId="0" fontId="12" fillId="3" borderId="10" xfId="0" applyFont="1" applyFill="1" applyBorder="1">
      <alignment vertical="center"/>
    </xf>
    <xf numFmtId="38" fontId="12" fillId="3" borderId="10" xfId="1" applyFont="1" applyFill="1" applyBorder="1">
      <alignment vertical="center"/>
    </xf>
    <xf numFmtId="0" fontId="12" fillId="3" borderId="3" xfId="0" applyFont="1" applyFill="1" applyBorder="1">
      <alignment vertical="center"/>
    </xf>
    <xf numFmtId="38" fontId="12" fillId="3" borderId="1" xfId="1" applyFont="1" applyFill="1" applyBorder="1">
      <alignment vertical="center"/>
    </xf>
    <xf numFmtId="0" fontId="12" fillId="3" borderId="11" xfId="0" applyFont="1" applyFill="1" applyBorder="1">
      <alignment vertical="center"/>
    </xf>
    <xf numFmtId="0" fontId="15" fillId="3" borderId="10" xfId="0" applyFont="1" applyFill="1" applyBorder="1" applyAlignment="1">
      <alignment vertical="center"/>
    </xf>
    <xf numFmtId="0" fontId="15" fillId="3" borderId="2" xfId="0" applyFont="1" applyFill="1" applyBorder="1" applyAlignment="1">
      <alignment vertical="center"/>
    </xf>
    <xf numFmtId="0" fontId="15" fillId="3" borderId="11" xfId="0" applyFont="1" applyFill="1" applyBorder="1" applyAlignment="1">
      <alignment vertical="center"/>
    </xf>
    <xf numFmtId="2" fontId="12" fillId="3" borderId="10" xfId="0" applyNumberFormat="1" applyFont="1" applyFill="1" applyBorder="1">
      <alignment vertical="center"/>
    </xf>
    <xf numFmtId="0" fontId="12" fillId="3" borderId="6" xfId="0" applyFont="1" applyFill="1" applyBorder="1">
      <alignment vertical="center"/>
    </xf>
    <xf numFmtId="0" fontId="12" fillId="3" borderId="12" xfId="0" applyFont="1" applyFill="1" applyBorder="1">
      <alignment vertical="center"/>
    </xf>
    <xf numFmtId="38" fontId="12" fillId="3" borderId="12" xfId="1" applyFont="1" applyFill="1" applyBorder="1">
      <alignment vertical="center"/>
    </xf>
    <xf numFmtId="0" fontId="12" fillId="3" borderId="13" xfId="0" applyFont="1" applyFill="1" applyBorder="1">
      <alignment vertical="center"/>
    </xf>
    <xf numFmtId="38" fontId="12" fillId="3" borderId="14" xfId="1" applyFont="1" applyFill="1" applyBorder="1">
      <alignment vertical="center"/>
    </xf>
    <xf numFmtId="0" fontId="12" fillId="3" borderId="15" xfId="0" applyFont="1" applyFill="1" applyBorder="1">
      <alignment vertical="center"/>
    </xf>
    <xf numFmtId="176" fontId="12" fillId="3" borderId="12" xfId="1" applyNumberFormat="1" applyFont="1" applyFill="1" applyBorder="1">
      <alignment vertical="center"/>
    </xf>
    <xf numFmtId="0" fontId="12" fillId="3" borderId="6" xfId="0" applyFont="1" applyFill="1" applyBorder="1" applyAlignment="1">
      <alignment horizontal="center" vertical="center"/>
    </xf>
    <xf numFmtId="0" fontId="12" fillId="3" borderId="12" xfId="0" applyFont="1" applyFill="1" applyBorder="1" applyAlignment="1">
      <alignment horizontal="center" vertical="center"/>
    </xf>
    <xf numFmtId="38" fontId="12" fillId="2" borderId="12" xfId="1" applyFont="1" applyFill="1" applyBorder="1">
      <alignment vertical="center"/>
    </xf>
    <xf numFmtId="0" fontId="12" fillId="2" borderId="13" xfId="0" applyFont="1" applyFill="1" applyBorder="1">
      <alignment vertical="center"/>
    </xf>
    <xf numFmtId="38" fontId="12" fillId="2" borderId="14" xfId="1" applyFont="1" applyFill="1" applyBorder="1">
      <alignment vertical="center"/>
    </xf>
    <xf numFmtId="0" fontId="12" fillId="2" borderId="15" xfId="0" applyFont="1" applyFill="1" applyBorder="1">
      <alignment vertical="center"/>
    </xf>
    <xf numFmtId="0" fontId="12" fillId="2" borderId="28" xfId="0" applyFont="1" applyFill="1" applyBorder="1">
      <alignment vertical="center"/>
    </xf>
    <xf numFmtId="0" fontId="12" fillId="2" borderId="29" xfId="0" applyFont="1" applyFill="1" applyBorder="1">
      <alignment vertical="center"/>
    </xf>
    <xf numFmtId="0" fontId="12" fillId="2" borderId="30" xfId="0" applyFont="1" applyFill="1" applyBorder="1">
      <alignment vertical="center"/>
    </xf>
    <xf numFmtId="0" fontId="7" fillId="0" borderId="0" xfId="0" applyFont="1">
      <alignment vertical="center"/>
    </xf>
    <xf numFmtId="0" fontId="7" fillId="0" borderId="39" xfId="0" applyFont="1" applyBorder="1">
      <alignment vertical="center"/>
    </xf>
    <xf numFmtId="0" fontId="7" fillId="0" borderId="0" xfId="0" applyFont="1" applyBorder="1">
      <alignment vertical="center"/>
    </xf>
    <xf numFmtId="0" fontId="7" fillId="6" borderId="39" xfId="0" applyFont="1" applyFill="1" applyBorder="1" applyAlignment="1">
      <alignment horizontal="center" vertical="center"/>
    </xf>
    <xf numFmtId="0" fontId="7" fillId="6" borderId="39" xfId="0" applyFont="1" applyFill="1" applyBorder="1" applyAlignment="1">
      <alignment horizontal="center" vertical="center" wrapText="1"/>
    </xf>
    <xf numFmtId="177" fontId="7" fillId="0" borderId="39" xfId="0" applyNumberFormat="1" applyFont="1" applyBorder="1">
      <alignment vertical="center"/>
    </xf>
    <xf numFmtId="0" fontId="12" fillId="6" borderId="39" xfId="0" applyFont="1" applyFill="1" applyBorder="1" applyAlignment="1">
      <alignment horizontal="center" vertical="center"/>
    </xf>
    <xf numFmtId="0" fontId="7" fillId="6" borderId="4" xfId="0" applyFont="1" applyFill="1" applyBorder="1" applyAlignment="1">
      <alignment horizontal="center" vertical="center"/>
    </xf>
    <xf numFmtId="0" fontId="7" fillId="0" borderId="40" xfId="0" applyFont="1" applyBorder="1" applyAlignment="1">
      <alignment horizontal="left" vertical="center"/>
    </xf>
    <xf numFmtId="0" fontId="7" fillId="0" borderId="33" xfId="0" applyFont="1" applyBorder="1" applyAlignment="1">
      <alignment horizontal="left" vertical="center"/>
    </xf>
    <xf numFmtId="2" fontId="12" fillId="3" borderId="5" xfId="0" applyNumberFormat="1" applyFont="1" applyFill="1" applyBorder="1">
      <alignment vertical="center"/>
    </xf>
    <xf numFmtId="0" fontId="12" fillId="3" borderId="16" xfId="0" applyFont="1" applyFill="1" applyBorder="1" applyAlignment="1">
      <alignment horizontal="center" vertical="center"/>
    </xf>
    <xf numFmtId="0" fontId="12" fillId="3" borderId="5" xfId="0" applyFont="1" applyFill="1" applyBorder="1" applyAlignment="1">
      <alignment horizontal="center" vertical="center"/>
    </xf>
    <xf numFmtId="38" fontId="12" fillId="6" borderId="28" xfId="0" applyNumberFormat="1" applyFont="1" applyFill="1" applyBorder="1">
      <alignment vertical="center"/>
    </xf>
    <xf numFmtId="0" fontId="12" fillId="3" borderId="0" xfId="0" applyFont="1" applyFill="1" applyBorder="1" applyAlignment="1">
      <alignment vertical="center"/>
    </xf>
    <xf numFmtId="38" fontId="12" fillId="3" borderId="0" xfId="0" applyNumberFormat="1" applyFont="1" applyFill="1" applyBorder="1">
      <alignment vertical="center"/>
    </xf>
    <xf numFmtId="38" fontId="12" fillId="6" borderId="28" xfId="1" applyFont="1" applyFill="1" applyBorder="1">
      <alignment vertical="center"/>
    </xf>
    <xf numFmtId="0" fontId="12" fillId="3" borderId="0" xfId="0" applyFont="1" applyFill="1" applyAlignment="1">
      <alignment horizontal="left" vertical="center"/>
    </xf>
    <xf numFmtId="0" fontId="16" fillId="3" borderId="0" xfId="0" applyFont="1" applyFill="1">
      <alignment vertical="center"/>
    </xf>
    <xf numFmtId="0" fontId="12" fillId="3" borderId="0" xfId="0" applyFont="1" applyFill="1" applyAlignment="1">
      <alignment wrapText="1"/>
    </xf>
    <xf numFmtId="38" fontId="12" fillId="6" borderId="19" xfId="1" applyFont="1" applyFill="1" applyBorder="1">
      <alignment vertical="center"/>
    </xf>
    <xf numFmtId="38" fontId="12" fillId="6" borderId="1" xfId="1" applyFont="1" applyFill="1" applyBorder="1">
      <alignment vertical="center"/>
    </xf>
    <xf numFmtId="38" fontId="12" fillId="6" borderId="14" xfId="1" applyFont="1" applyFill="1" applyBorder="1">
      <alignment vertical="center"/>
    </xf>
    <xf numFmtId="38" fontId="12" fillId="2" borderId="22" xfId="1" applyFont="1" applyFill="1" applyBorder="1">
      <alignment vertical="center"/>
    </xf>
    <xf numFmtId="176" fontId="12" fillId="3" borderId="34" xfId="1" applyNumberFormat="1" applyFont="1" applyFill="1" applyBorder="1">
      <alignment vertical="center"/>
    </xf>
    <xf numFmtId="38" fontId="12" fillId="2" borderId="28" xfId="1" applyFont="1" applyFill="1" applyBorder="1">
      <alignment vertical="center"/>
    </xf>
    <xf numFmtId="0" fontId="15" fillId="3" borderId="17" xfId="0" applyFont="1" applyFill="1" applyBorder="1" applyAlignment="1">
      <alignment vertical="center"/>
    </xf>
    <xf numFmtId="0" fontId="15" fillId="3" borderId="42" xfId="0" applyFont="1" applyFill="1" applyBorder="1" applyAlignment="1">
      <alignment vertical="center"/>
    </xf>
    <xf numFmtId="0" fontId="15" fillId="3" borderId="20" xfId="0" applyFont="1" applyFill="1" applyBorder="1" applyAlignment="1">
      <alignment vertical="center"/>
    </xf>
    <xf numFmtId="0" fontId="15" fillId="3" borderId="9" xfId="0" applyFont="1" applyFill="1" applyBorder="1" applyAlignment="1">
      <alignment vertical="center"/>
    </xf>
    <xf numFmtId="0" fontId="15" fillId="3" borderId="34" xfId="0" applyFont="1" applyFill="1" applyBorder="1" applyAlignment="1">
      <alignment vertical="center"/>
    </xf>
    <xf numFmtId="0" fontId="17" fillId="5" borderId="28" xfId="0" applyFont="1" applyFill="1" applyBorder="1">
      <alignment vertical="center"/>
    </xf>
    <xf numFmtId="38" fontId="17" fillId="5" borderId="17" xfId="1" applyFont="1" applyFill="1" applyBorder="1">
      <alignment vertical="center"/>
    </xf>
    <xf numFmtId="38" fontId="17" fillId="5" borderId="19" xfId="1" applyFont="1" applyFill="1" applyBorder="1">
      <alignment vertical="center"/>
    </xf>
    <xf numFmtId="38" fontId="17" fillId="5" borderId="10" xfId="1" applyFont="1" applyFill="1" applyBorder="1">
      <alignment vertical="center"/>
    </xf>
    <xf numFmtId="38" fontId="17" fillId="5" borderId="1" xfId="1" applyFont="1" applyFill="1" applyBorder="1">
      <alignment vertical="center"/>
    </xf>
    <xf numFmtId="38" fontId="17" fillId="5" borderId="12" xfId="1" applyFont="1" applyFill="1" applyBorder="1">
      <alignment vertical="center"/>
    </xf>
    <xf numFmtId="38" fontId="17" fillId="5" borderId="14" xfId="1" applyFont="1" applyFill="1" applyBorder="1">
      <alignment vertical="center"/>
    </xf>
    <xf numFmtId="0" fontId="14" fillId="3" borderId="18" xfId="0" applyFont="1" applyFill="1" applyBorder="1">
      <alignment vertical="center"/>
    </xf>
    <xf numFmtId="0" fontId="12" fillId="5" borderId="28" xfId="0" applyFont="1" applyFill="1" applyBorder="1" applyProtection="1">
      <alignment vertical="center"/>
      <protection locked="0"/>
    </xf>
    <xf numFmtId="38" fontId="12" fillId="5" borderId="17" xfId="1" applyFont="1" applyFill="1" applyBorder="1" applyProtection="1">
      <alignment vertical="center"/>
      <protection locked="0"/>
    </xf>
    <xf numFmtId="38" fontId="12" fillId="5" borderId="10" xfId="1" applyFont="1" applyFill="1" applyBorder="1" applyProtection="1">
      <alignment vertical="center"/>
      <protection locked="0"/>
    </xf>
    <xf numFmtId="38" fontId="12" fillId="5" borderId="12" xfId="1" applyFont="1" applyFill="1" applyBorder="1" applyProtection="1">
      <alignment vertical="center"/>
      <protection locked="0"/>
    </xf>
    <xf numFmtId="38" fontId="12" fillId="5" borderId="19" xfId="1" applyFont="1" applyFill="1" applyBorder="1" applyProtection="1">
      <alignment vertical="center"/>
      <protection locked="0"/>
    </xf>
    <xf numFmtId="38" fontId="12" fillId="5" borderId="1" xfId="1" applyFont="1" applyFill="1" applyBorder="1" applyProtection="1">
      <alignment vertical="center"/>
      <protection locked="0"/>
    </xf>
    <xf numFmtId="38" fontId="12" fillId="5" borderId="14" xfId="1" applyFont="1" applyFill="1" applyBorder="1" applyProtection="1">
      <alignment vertical="center"/>
      <protection locked="0"/>
    </xf>
    <xf numFmtId="0" fontId="7" fillId="0" borderId="39" xfId="0" applyFont="1" applyBorder="1" applyProtection="1">
      <alignment vertical="center"/>
      <protection locked="0"/>
    </xf>
    <xf numFmtId="177" fontId="7" fillId="0" borderId="39" xfId="0" applyNumberFormat="1" applyFont="1" applyBorder="1" applyProtection="1">
      <alignment vertical="center"/>
      <protection locked="0"/>
    </xf>
    <xf numFmtId="0" fontId="7" fillId="0" borderId="0" xfId="0" applyFont="1" applyFill="1">
      <alignment vertical="center"/>
    </xf>
    <xf numFmtId="0" fontId="7" fillId="0" borderId="39" xfId="0" applyFont="1" applyFill="1" applyBorder="1">
      <alignment vertical="center"/>
    </xf>
    <xf numFmtId="177" fontId="7" fillId="0" borderId="39" xfId="0" applyNumberFormat="1" applyFont="1" applyFill="1" applyBorder="1">
      <alignment vertical="center"/>
    </xf>
    <xf numFmtId="0" fontId="12" fillId="3" borderId="36"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12" fillId="3" borderId="24" xfId="0" applyFont="1" applyFill="1" applyBorder="1" applyAlignment="1">
      <alignment horizontal="center" vertical="center" wrapText="1"/>
    </xf>
    <xf numFmtId="0" fontId="11" fillId="3" borderId="0" xfId="0" applyFont="1" applyFill="1" applyAlignment="1">
      <alignment horizontal="left" vertical="center"/>
    </xf>
    <xf numFmtId="0" fontId="12" fillId="3" borderId="0" xfId="0" applyFont="1" applyFill="1" applyAlignment="1">
      <alignment horizontal="left" wrapText="1"/>
    </xf>
    <xf numFmtId="0" fontId="12" fillId="3" borderId="4" xfId="0" applyFont="1" applyFill="1" applyBorder="1" applyAlignment="1">
      <alignment horizontal="center" vertical="center"/>
    </xf>
    <xf numFmtId="0" fontId="12" fillId="3" borderId="33" xfId="0" applyFont="1" applyFill="1" applyBorder="1" applyAlignment="1">
      <alignment horizontal="center" vertical="center"/>
    </xf>
    <xf numFmtId="0" fontId="12" fillId="3" borderId="21" xfId="0" applyFont="1" applyFill="1" applyBorder="1" applyAlignment="1">
      <alignment horizontal="center" vertical="center"/>
    </xf>
    <xf numFmtId="0" fontId="12" fillId="3" borderId="34" xfId="0" applyFont="1" applyFill="1" applyBorder="1" applyAlignment="1">
      <alignment horizontal="center" vertical="center"/>
    </xf>
    <xf numFmtId="0" fontId="13" fillId="3" borderId="7" xfId="0" applyFont="1" applyFill="1" applyBorder="1" applyAlignment="1">
      <alignment horizontal="center" vertical="center"/>
    </xf>
    <xf numFmtId="0" fontId="13" fillId="3" borderId="8" xfId="0" applyFont="1" applyFill="1" applyBorder="1" applyAlignment="1">
      <alignment horizontal="center" vertical="center"/>
    </xf>
    <xf numFmtId="0" fontId="13" fillId="3" borderId="9" xfId="0" applyFont="1" applyFill="1" applyBorder="1" applyAlignment="1">
      <alignment horizontal="center" vertical="center"/>
    </xf>
    <xf numFmtId="0" fontId="12" fillId="3" borderId="38" xfId="0" applyFont="1" applyFill="1" applyBorder="1" applyAlignment="1">
      <alignment horizontal="center" vertical="center"/>
    </xf>
    <xf numFmtId="0" fontId="12" fillId="3" borderId="37" xfId="0" applyFont="1" applyFill="1" applyBorder="1" applyAlignment="1">
      <alignment horizontal="center" vertical="center"/>
    </xf>
    <xf numFmtId="0" fontId="12" fillId="3" borderId="22" xfId="0" applyFont="1" applyFill="1" applyBorder="1" applyAlignment="1">
      <alignment horizontal="center" vertical="center" wrapText="1"/>
    </xf>
    <xf numFmtId="0" fontId="7" fillId="0" borderId="34" xfId="0" applyFont="1" applyBorder="1" applyAlignment="1">
      <alignment horizontal="center" vertical="center" wrapText="1"/>
    </xf>
    <xf numFmtId="0" fontId="7" fillId="0" borderId="41" xfId="0" applyFont="1" applyBorder="1" applyAlignment="1">
      <alignment horizontal="left" vertical="center"/>
    </xf>
    <xf numFmtId="0" fontId="7" fillId="0" borderId="33" xfId="0" applyFont="1" applyBorder="1" applyAlignment="1">
      <alignment horizontal="left" vertical="center"/>
    </xf>
    <xf numFmtId="0" fontId="7" fillId="0" borderId="21" xfId="0" applyFont="1" applyBorder="1" applyAlignment="1">
      <alignment horizontal="left" vertical="center"/>
    </xf>
    <xf numFmtId="0" fontId="7" fillId="3" borderId="0" xfId="0" applyFont="1" applyFill="1" applyAlignment="1">
      <alignment horizontal="left" vertical="distributed" wrapText="1"/>
    </xf>
    <xf numFmtId="0" fontId="7" fillId="3" borderId="0" xfId="0" applyFont="1" applyFill="1" applyAlignment="1">
      <alignment horizontal="center" vertical="center"/>
    </xf>
    <xf numFmtId="0" fontId="12" fillId="4" borderId="4" xfId="0" applyFont="1" applyFill="1" applyBorder="1" applyAlignment="1">
      <alignment horizontal="center" vertical="center"/>
    </xf>
    <xf numFmtId="0" fontId="12" fillId="4" borderId="21" xfId="0" applyFont="1" applyFill="1" applyBorder="1" applyAlignment="1">
      <alignment horizontal="center" vertical="center"/>
    </xf>
    <xf numFmtId="0" fontId="12" fillId="4" borderId="7"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22" xfId="0" applyFont="1" applyFill="1" applyBorder="1" applyAlignment="1">
      <alignment horizontal="center" vertical="center" wrapText="1"/>
    </xf>
    <xf numFmtId="0" fontId="12" fillId="4" borderId="2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2" fillId="4" borderId="7" xfId="0" applyFont="1" applyFill="1" applyBorder="1" applyAlignment="1">
      <alignment horizontal="center" vertical="center"/>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22" xfId="0" applyFont="1" applyFill="1" applyBorder="1" applyAlignment="1">
      <alignment horizontal="center" vertical="center"/>
    </xf>
    <xf numFmtId="0" fontId="12" fillId="4" borderId="23" xfId="0" applyFont="1" applyFill="1" applyBorder="1" applyAlignment="1">
      <alignment horizontal="center" vertical="center"/>
    </xf>
    <xf numFmtId="0" fontId="12" fillId="4" borderId="24" xfId="0" applyFont="1" applyFill="1" applyBorder="1" applyAlignment="1">
      <alignment horizontal="center" vertical="center"/>
    </xf>
    <xf numFmtId="0" fontId="13" fillId="4" borderId="7" xfId="0" applyFont="1" applyFill="1" applyBorder="1" applyAlignment="1">
      <alignment horizontal="center" vertical="center"/>
    </xf>
    <xf numFmtId="0" fontId="13" fillId="4" borderId="8" xfId="0" applyFont="1" applyFill="1" applyBorder="1" applyAlignment="1">
      <alignment horizontal="center" vertical="center"/>
    </xf>
    <xf numFmtId="0" fontId="13" fillId="4" borderId="9" xfId="0" applyFont="1" applyFill="1" applyBorder="1" applyAlignment="1">
      <alignment horizontal="center" vertical="center"/>
    </xf>
    <xf numFmtId="0" fontId="18" fillId="0" borderId="0" xfId="2">
      <alignment vertical="center"/>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mruColors>
      <color rgb="FFCCECFF"/>
      <color rgb="FF99CCFF"/>
      <color rgb="FF3366FF"/>
      <color rgb="FF006600"/>
      <color rgb="FFFFFF99"/>
      <color rgb="FFCCFFCC"/>
      <color rgb="FFFF0066"/>
      <color rgb="FFFF99CC"/>
      <color rgb="FF00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324096080"/>
        <c:axId val="324098040"/>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24098432"/>
        <c:axId val="324097256"/>
      </c:lineChart>
      <c:catAx>
        <c:axId val="324096080"/>
        <c:scaling>
          <c:orientation val="minMax"/>
        </c:scaling>
        <c:delete val="0"/>
        <c:axPos val="b"/>
        <c:numFmt formatCode="General" sourceLinked="1"/>
        <c:majorTickMark val="out"/>
        <c:minorTickMark val="none"/>
        <c:tickLblPos val="nextTo"/>
        <c:txPr>
          <a:bodyPr rot="0" vert="horz" anchor="ctr" anchorCtr="1"/>
          <a:lstStyle/>
          <a:p>
            <a:pPr>
              <a:defRPr sz="900"/>
            </a:pPr>
            <a:endParaRPr lang="ja-JP"/>
          </a:p>
        </c:txPr>
        <c:crossAx val="324098040"/>
        <c:crosses val="autoZero"/>
        <c:auto val="1"/>
        <c:lblAlgn val="ctr"/>
        <c:lblOffset val="100"/>
        <c:noMultiLvlLbl val="0"/>
      </c:catAx>
      <c:valAx>
        <c:axId val="324098040"/>
        <c:scaling>
          <c:orientation val="minMax"/>
          <c:min val="0"/>
        </c:scaling>
        <c:delete val="0"/>
        <c:axPos val="l"/>
        <c:numFmt formatCode="#,##0_);[Red]\(#,##0\)" sourceLinked="1"/>
        <c:majorTickMark val="out"/>
        <c:minorTickMark val="none"/>
        <c:tickLblPos val="nextTo"/>
        <c:txPr>
          <a:bodyPr/>
          <a:lstStyle/>
          <a:p>
            <a:pPr>
              <a:defRPr sz="900"/>
            </a:pPr>
            <a:endParaRPr lang="ja-JP"/>
          </a:p>
        </c:txPr>
        <c:crossAx val="324096080"/>
        <c:crosses val="autoZero"/>
        <c:crossBetween val="between"/>
      </c:valAx>
      <c:valAx>
        <c:axId val="324097256"/>
        <c:scaling>
          <c:orientation val="minMax"/>
          <c:min val="0"/>
        </c:scaling>
        <c:delete val="0"/>
        <c:axPos val="r"/>
        <c:numFmt formatCode="#,##0_);[Red]\(#,##0\)" sourceLinked="1"/>
        <c:majorTickMark val="out"/>
        <c:minorTickMark val="none"/>
        <c:tickLblPos val="nextTo"/>
        <c:txPr>
          <a:bodyPr/>
          <a:lstStyle/>
          <a:p>
            <a:pPr>
              <a:defRPr sz="900"/>
            </a:pPr>
            <a:endParaRPr lang="ja-JP"/>
          </a:p>
        </c:txPr>
        <c:crossAx val="324098432"/>
        <c:crosses val="max"/>
        <c:crossBetween val="between"/>
      </c:valAx>
      <c:catAx>
        <c:axId val="324098432"/>
        <c:scaling>
          <c:orientation val="minMax"/>
        </c:scaling>
        <c:delete val="1"/>
        <c:axPos val="b"/>
        <c:numFmt formatCode="General" sourceLinked="1"/>
        <c:majorTickMark val="out"/>
        <c:minorTickMark val="none"/>
        <c:tickLblPos val="nextTo"/>
        <c:crossAx val="324097256"/>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txPr>
        <a:bodyPr/>
        <a:lstStyle/>
        <a:p>
          <a:pPr>
            <a:defRPr sz="900"/>
          </a:pPr>
          <a:endParaRPr lang="ja-JP"/>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4907280"/>
        <c:axId val="434908848"/>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5288632"/>
        <c:axId val="434907672"/>
      </c:lineChart>
      <c:catAx>
        <c:axId val="434907280"/>
        <c:scaling>
          <c:orientation val="minMax"/>
        </c:scaling>
        <c:delete val="0"/>
        <c:axPos val="b"/>
        <c:numFmt formatCode="General" sourceLinked="1"/>
        <c:majorTickMark val="out"/>
        <c:minorTickMark val="none"/>
        <c:tickLblPos val="nextTo"/>
        <c:txPr>
          <a:bodyPr rot="0" vert="horz"/>
          <a:lstStyle/>
          <a:p>
            <a:pPr>
              <a:defRPr/>
            </a:pPr>
            <a:endParaRPr lang="ja-JP"/>
          </a:p>
        </c:txPr>
        <c:crossAx val="434908848"/>
        <c:crosses val="autoZero"/>
        <c:auto val="1"/>
        <c:lblAlgn val="ctr"/>
        <c:lblOffset val="100"/>
        <c:noMultiLvlLbl val="0"/>
      </c:catAx>
      <c:valAx>
        <c:axId val="434908848"/>
        <c:scaling>
          <c:orientation val="minMax"/>
          <c:min val="0"/>
        </c:scaling>
        <c:delete val="0"/>
        <c:axPos val="l"/>
        <c:numFmt formatCode="#,##0_);[Red]\(#,##0\)" sourceLinked="1"/>
        <c:majorTickMark val="out"/>
        <c:minorTickMark val="none"/>
        <c:tickLblPos val="nextTo"/>
        <c:crossAx val="434907280"/>
        <c:crosses val="autoZero"/>
        <c:crossBetween val="between"/>
      </c:valAx>
      <c:valAx>
        <c:axId val="434907672"/>
        <c:scaling>
          <c:orientation val="minMax"/>
          <c:min val="0"/>
        </c:scaling>
        <c:delete val="0"/>
        <c:axPos val="r"/>
        <c:numFmt formatCode="#,##0_);[Red]\(#,##0\)" sourceLinked="1"/>
        <c:majorTickMark val="out"/>
        <c:minorTickMark val="none"/>
        <c:tickLblPos val="nextTo"/>
        <c:crossAx val="435288632"/>
        <c:crosses val="max"/>
        <c:crossBetween val="between"/>
      </c:valAx>
      <c:catAx>
        <c:axId val="435288632"/>
        <c:scaling>
          <c:orientation val="minMax"/>
        </c:scaling>
        <c:delete val="1"/>
        <c:axPos val="b"/>
        <c:numFmt formatCode="General" sourceLinked="1"/>
        <c:majorTickMark val="out"/>
        <c:minorTickMark val="none"/>
        <c:tickLblPos val="nextTo"/>
        <c:crossAx val="434907672"/>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5286672"/>
        <c:axId val="435290984"/>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5287848"/>
        <c:axId val="435291768"/>
      </c:lineChart>
      <c:catAx>
        <c:axId val="435286672"/>
        <c:scaling>
          <c:orientation val="minMax"/>
        </c:scaling>
        <c:delete val="0"/>
        <c:axPos val="b"/>
        <c:numFmt formatCode="General" sourceLinked="1"/>
        <c:majorTickMark val="out"/>
        <c:minorTickMark val="none"/>
        <c:tickLblPos val="nextTo"/>
        <c:txPr>
          <a:bodyPr rot="0" vert="horz"/>
          <a:lstStyle/>
          <a:p>
            <a:pPr>
              <a:defRPr/>
            </a:pPr>
            <a:endParaRPr lang="ja-JP"/>
          </a:p>
        </c:txPr>
        <c:crossAx val="435290984"/>
        <c:crosses val="autoZero"/>
        <c:auto val="1"/>
        <c:lblAlgn val="ctr"/>
        <c:lblOffset val="100"/>
        <c:noMultiLvlLbl val="0"/>
      </c:catAx>
      <c:valAx>
        <c:axId val="435290984"/>
        <c:scaling>
          <c:orientation val="minMax"/>
          <c:min val="0"/>
        </c:scaling>
        <c:delete val="0"/>
        <c:axPos val="l"/>
        <c:numFmt formatCode="#,##0_);[Red]\(#,##0\)" sourceLinked="1"/>
        <c:majorTickMark val="out"/>
        <c:minorTickMark val="none"/>
        <c:tickLblPos val="nextTo"/>
        <c:crossAx val="435286672"/>
        <c:crosses val="autoZero"/>
        <c:crossBetween val="between"/>
      </c:valAx>
      <c:valAx>
        <c:axId val="435291768"/>
        <c:scaling>
          <c:orientation val="minMax"/>
          <c:min val="0"/>
        </c:scaling>
        <c:delete val="0"/>
        <c:axPos val="r"/>
        <c:numFmt formatCode="#,##0_);[Red]\(#,##0\)" sourceLinked="1"/>
        <c:majorTickMark val="out"/>
        <c:minorTickMark val="none"/>
        <c:tickLblPos val="nextTo"/>
        <c:crossAx val="435287848"/>
        <c:crosses val="max"/>
        <c:crossBetween val="between"/>
      </c:valAx>
      <c:catAx>
        <c:axId val="435287848"/>
        <c:scaling>
          <c:orientation val="minMax"/>
        </c:scaling>
        <c:delete val="1"/>
        <c:axPos val="b"/>
        <c:numFmt formatCode="General" sourceLinked="1"/>
        <c:majorTickMark val="out"/>
        <c:minorTickMark val="none"/>
        <c:tickLblPos val="nextTo"/>
        <c:crossAx val="435291768"/>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5290592"/>
        <c:axId val="435293336"/>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5285888"/>
        <c:axId val="435289024"/>
      </c:lineChart>
      <c:catAx>
        <c:axId val="435290592"/>
        <c:scaling>
          <c:orientation val="minMax"/>
        </c:scaling>
        <c:delete val="0"/>
        <c:axPos val="b"/>
        <c:numFmt formatCode="General" sourceLinked="1"/>
        <c:majorTickMark val="out"/>
        <c:minorTickMark val="none"/>
        <c:tickLblPos val="nextTo"/>
        <c:txPr>
          <a:bodyPr rot="0" vert="horz"/>
          <a:lstStyle/>
          <a:p>
            <a:pPr>
              <a:defRPr/>
            </a:pPr>
            <a:endParaRPr lang="ja-JP"/>
          </a:p>
        </c:txPr>
        <c:crossAx val="435293336"/>
        <c:crosses val="autoZero"/>
        <c:auto val="1"/>
        <c:lblAlgn val="ctr"/>
        <c:lblOffset val="100"/>
        <c:noMultiLvlLbl val="0"/>
      </c:catAx>
      <c:valAx>
        <c:axId val="435293336"/>
        <c:scaling>
          <c:orientation val="minMax"/>
          <c:min val="0"/>
        </c:scaling>
        <c:delete val="0"/>
        <c:axPos val="l"/>
        <c:numFmt formatCode="#,##0_);[Red]\(#,##0\)" sourceLinked="1"/>
        <c:majorTickMark val="out"/>
        <c:minorTickMark val="none"/>
        <c:tickLblPos val="nextTo"/>
        <c:crossAx val="435290592"/>
        <c:crosses val="autoZero"/>
        <c:crossBetween val="between"/>
      </c:valAx>
      <c:valAx>
        <c:axId val="435289024"/>
        <c:scaling>
          <c:orientation val="minMax"/>
          <c:min val="0"/>
        </c:scaling>
        <c:delete val="0"/>
        <c:axPos val="r"/>
        <c:numFmt formatCode="#,##0_);[Red]\(#,##0\)" sourceLinked="1"/>
        <c:majorTickMark val="out"/>
        <c:minorTickMark val="none"/>
        <c:tickLblPos val="nextTo"/>
        <c:crossAx val="435285888"/>
        <c:crosses val="max"/>
        <c:crossBetween val="between"/>
      </c:valAx>
      <c:catAx>
        <c:axId val="435285888"/>
        <c:scaling>
          <c:orientation val="minMax"/>
        </c:scaling>
        <c:delete val="1"/>
        <c:axPos val="b"/>
        <c:numFmt formatCode="General" sourceLinked="1"/>
        <c:majorTickMark val="out"/>
        <c:minorTickMark val="none"/>
        <c:tickLblPos val="nextTo"/>
        <c:crossAx val="435289024"/>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5287064"/>
        <c:axId val="435290200"/>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5291376"/>
        <c:axId val="435292552"/>
      </c:lineChart>
      <c:catAx>
        <c:axId val="435287064"/>
        <c:scaling>
          <c:orientation val="minMax"/>
        </c:scaling>
        <c:delete val="0"/>
        <c:axPos val="b"/>
        <c:numFmt formatCode="General" sourceLinked="1"/>
        <c:majorTickMark val="out"/>
        <c:minorTickMark val="none"/>
        <c:tickLblPos val="nextTo"/>
        <c:txPr>
          <a:bodyPr rot="0" vert="horz"/>
          <a:lstStyle/>
          <a:p>
            <a:pPr>
              <a:defRPr/>
            </a:pPr>
            <a:endParaRPr lang="ja-JP"/>
          </a:p>
        </c:txPr>
        <c:crossAx val="435290200"/>
        <c:crosses val="autoZero"/>
        <c:auto val="1"/>
        <c:lblAlgn val="ctr"/>
        <c:lblOffset val="100"/>
        <c:noMultiLvlLbl val="0"/>
      </c:catAx>
      <c:valAx>
        <c:axId val="435290200"/>
        <c:scaling>
          <c:orientation val="minMax"/>
          <c:min val="0"/>
        </c:scaling>
        <c:delete val="0"/>
        <c:axPos val="l"/>
        <c:numFmt formatCode="#,##0_);[Red]\(#,##0\)" sourceLinked="1"/>
        <c:majorTickMark val="out"/>
        <c:minorTickMark val="none"/>
        <c:tickLblPos val="nextTo"/>
        <c:crossAx val="435287064"/>
        <c:crosses val="autoZero"/>
        <c:crossBetween val="between"/>
      </c:valAx>
      <c:valAx>
        <c:axId val="435292552"/>
        <c:scaling>
          <c:orientation val="minMax"/>
          <c:min val="0"/>
        </c:scaling>
        <c:delete val="0"/>
        <c:axPos val="r"/>
        <c:numFmt formatCode="#,##0_);[Red]\(#,##0\)" sourceLinked="1"/>
        <c:majorTickMark val="out"/>
        <c:minorTickMark val="none"/>
        <c:tickLblPos val="nextTo"/>
        <c:crossAx val="435291376"/>
        <c:crosses val="max"/>
        <c:crossBetween val="between"/>
      </c:valAx>
      <c:catAx>
        <c:axId val="435291376"/>
        <c:scaling>
          <c:orientation val="minMax"/>
        </c:scaling>
        <c:delete val="1"/>
        <c:axPos val="b"/>
        <c:numFmt formatCode="General" sourceLinked="1"/>
        <c:majorTickMark val="out"/>
        <c:minorTickMark val="none"/>
        <c:tickLblPos val="nextTo"/>
        <c:crossAx val="435292552"/>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5287456"/>
        <c:axId val="435288240"/>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27750224"/>
        <c:axId val="327749440"/>
      </c:lineChart>
      <c:catAx>
        <c:axId val="435287456"/>
        <c:scaling>
          <c:orientation val="minMax"/>
        </c:scaling>
        <c:delete val="0"/>
        <c:axPos val="b"/>
        <c:numFmt formatCode="General" sourceLinked="1"/>
        <c:majorTickMark val="out"/>
        <c:minorTickMark val="none"/>
        <c:tickLblPos val="nextTo"/>
        <c:txPr>
          <a:bodyPr rot="0" vert="horz" anchor="ctr" anchorCtr="1"/>
          <a:lstStyle/>
          <a:p>
            <a:pPr>
              <a:defRPr sz="900"/>
            </a:pPr>
            <a:endParaRPr lang="ja-JP"/>
          </a:p>
        </c:txPr>
        <c:crossAx val="435288240"/>
        <c:crosses val="autoZero"/>
        <c:auto val="1"/>
        <c:lblAlgn val="ctr"/>
        <c:lblOffset val="100"/>
        <c:noMultiLvlLbl val="0"/>
      </c:catAx>
      <c:valAx>
        <c:axId val="435288240"/>
        <c:scaling>
          <c:orientation val="minMax"/>
          <c:min val="0"/>
        </c:scaling>
        <c:delete val="0"/>
        <c:axPos val="l"/>
        <c:numFmt formatCode="#,##0_);[Red]\(#,##0\)" sourceLinked="1"/>
        <c:majorTickMark val="out"/>
        <c:minorTickMark val="none"/>
        <c:tickLblPos val="nextTo"/>
        <c:txPr>
          <a:bodyPr/>
          <a:lstStyle/>
          <a:p>
            <a:pPr>
              <a:defRPr sz="900"/>
            </a:pPr>
            <a:endParaRPr lang="ja-JP"/>
          </a:p>
        </c:txPr>
        <c:crossAx val="435287456"/>
        <c:crosses val="autoZero"/>
        <c:crossBetween val="between"/>
      </c:valAx>
      <c:valAx>
        <c:axId val="327749440"/>
        <c:scaling>
          <c:orientation val="minMax"/>
          <c:min val="0"/>
        </c:scaling>
        <c:delete val="0"/>
        <c:axPos val="r"/>
        <c:numFmt formatCode="#,##0_);[Red]\(#,##0\)" sourceLinked="1"/>
        <c:majorTickMark val="out"/>
        <c:minorTickMark val="none"/>
        <c:tickLblPos val="nextTo"/>
        <c:txPr>
          <a:bodyPr/>
          <a:lstStyle/>
          <a:p>
            <a:pPr>
              <a:defRPr sz="900"/>
            </a:pPr>
            <a:endParaRPr lang="ja-JP"/>
          </a:p>
        </c:txPr>
        <c:crossAx val="327750224"/>
        <c:crosses val="max"/>
        <c:crossBetween val="between"/>
      </c:valAx>
      <c:catAx>
        <c:axId val="327750224"/>
        <c:scaling>
          <c:orientation val="minMax"/>
        </c:scaling>
        <c:delete val="1"/>
        <c:axPos val="b"/>
        <c:numFmt formatCode="General" sourceLinked="1"/>
        <c:majorTickMark val="out"/>
        <c:minorTickMark val="none"/>
        <c:tickLblPos val="nextTo"/>
        <c:crossAx val="327749440"/>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txPr>
        <a:bodyPr/>
        <a:lstStyle/>
        <a:p>
          <a:pPr>
            <a:defRPr sz="900"/>
          </a:pPr>
          <a:endParaRPr lang="ja-JP"/>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327751792"/>
        <c:axId val="327752576"/>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188160"/>
        <c:axId val="327747480"/>
      </c:lineChart>
      <c:catAx>
        <c:axId val="327751792"/>
        <c:scaling>
          <c:orientation val="minMax"/>
        </c:scaling>
        <c:delete val="0"/>
        <c:axPos val="b"/>
        <c:numFmt formatCode="General" sourceLinked="1"/>
        <c:majorTickMark val="out"/>
        <c:minorTickMark val="none"/>
        <c:tickLblPos val="nextTo"/>
        <c:txPr>
          <a:bodyPr rot="0" vert="horz"/>
          <a:lstStyle/>
          <a:p>
            <a:pPr>
              <a:defRPr/>
            </a:pPr>
            <a:endParaRPr lang="ja-JP"/>
          </a:p>
        </c:txPr>
        <c:crossAx val="327752576"/>
        <c:crosses val="autoZero"/>
        <c:auto val="1"/>
        <c:lblAlgn val="ctr"/>
        <c:lblOffset val="100"/>
        <c:noMultiLvlLbl val="0"/>
      </c:catAx>
      <c:valAx>
        <c:axId val="327752576"/>
        <c:scaling>
          <c:orientation val="minMax"/>
          <c:min val="0"/>
        </c:scaling>
        <c:delete val="0"/>
        <c:axPos val="l"/>
        <c:numFmt formatCode="#,##0_);[Red]\(#,##0\)" sourceLinked="1"/>
        <c:majorTickMark val="out"/>
        <c:minorTickMark val="none"/>
        <c:tickLblPos val="nextTo"/>
        <c:crossAx val="327751792"/>
        <c:crosses val="autoZero"/>
        <c:crossBetween val="between"/>
      </c:valAx>
      <c:valAx>
        <c:axId val="327747480"/>
        <c:scaling>
          <c:orientation val="minMax"/>
          <c:min val="0"/>
        </c:scaling>
        <c:delete val="0"/>
        <c:axPos val="r"/>
        <c:numFmt formatCode="#,##0_);[Red]\(#,##0\)" sourceLinked="1"/>
        <c:majorTickMark val="out"/>
        <c:minorTickMark val="none"/>
        <c:tickLblPos val="nextTo"/>
        <c:crossAx val="436188160"/>
        <c:crosses val="max"/>
        <c:crossBetween val="between"/>
      </c:valAx>
      <c:catAx>
        <c:axId val="436188160"/>
        <c:scaling>
          <c:orientation val="minMax"/>
        </c:scaling>
        <c:delete val="1"/>
        <c:axPos val="b"/>
        <c:numFmt formatCode="General" sourceLinked="1"/>
        <c:majorTickMark val="out"/>
        <c:minorTickMark val="none"/>
        <c:tickLblPos val="nextTo"/>
        <c:crossAx val="327747480"/>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6183848"/>
        <c:axId val="436187768"/>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189336"/>
        <c:axId val="436190120"/>
      </c:lineChart>
      <c:catAx>
        <c:axId val="436183848"/>
        <c:scaling>
          <c:orientation val="minMax"/>
        </c:scaling>
        <c:delete val="0"/>
        <c:axPos val="b"/>
        <c:numFmt formatCode="General" sourceLinked="1"/>
        <c:majorTickMark val="out"/>
        <c:minorTickMark val="none"/>
        <c:tickLblPos val="nextTo"/>
        <c:txPr>
          <a:bodyPr rot="0" vert="horz"/>
          <a:lstStyle/>
          <a:p>
            <a:pPr>
              <a:defRPr/>
            </a:pPr>
            <a:endParaRPr lang="ja-JP"/>
          </a:p>
        </c:txPr>
        <c:crossAx val="436187768"/>
        <c:crosses val="autoZero"/>
        <c:auto val="1"/>
        <c:lblAlgn val="ctr"/>
        <c:lblOffset val="100"/>
        <c:noMultiLvlLbl val="0"/>
      </c:catAx>
      <c:valAx>
        <c:axId val="436187768"/>
        <c:scaling>
          <c:orientation val="minMax"/>
          <c:min val="0"/>
        </c:scaling>
        <c:delete val="0"/>
        <c:axPos val="l"/>
        <c:numFmt formatCode="#,##0_);[Red]\(#,##0\)" sourceLinked="1"/>
        <c:majorTickMark val="out"/>
        <c:minorTickMark val="none"/>
        <c:tickLblPos val="nextTo"/>
        <c:crossAx val="436183848"/>
        <c:crosses val="autoZero"/>
        <c:crossBetween val="between"/>
      </c:valAx>
      <c:valAx>
        <c:axId val="436190120"/>
        <c:scaling>
          <c:orientation val="minMax"/>
          <c:min val="0"/>
        </c:scaling>
        <c:delete val="0"/>
        <c:axPos val="r"/>
        <c:numFmt formatCode="#,##0_);[Red]\(#,##0\)" sourceLinked="1"/>
        <c:majorTickMark val="out"/>
        <c:minorTickMark val="none"/>
        <c:tickLblPos val="nextTo"/>
        <c:crossAx val="436189336"/>
        <c:crosses val="max"/>
        <c:crossBetween val="between"/>
      </c:valAx>
      <c:catAx>
        <c:axId val="436189336"/>
        <c:scaling>
          <c:orientation val="minMax"/>
        </c:scaling>
        <c:delete val="1"/>
        <c:axPos val="b"/>
        <c:numFmt formatCode="General" sourceLinked="1"/>
        <c:majorTickMark val="out"/>
        <c:minorTickMark val="none"/>
        <c:tickLblPos val="nextTo"/>
        <c:crossAx val="436190120"/>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6188944"/>
        <c:axId val="436186200"/>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190512"/>
        <c:axId val="436189728"/>
      </c:lineChart>
      <c:catAx>
        <c:axId val="436188944"/>
        <c:scaling>
          <c:orientation val="minMax"/>
        </c:scaling>
        <c:delete val="0"/>
        <c:axPos val="b"/>
        <c:numFmt formatCode="General" sourceLinked="1"/>
        <c:majorTickMark val="out"/>
        <c:minorTickMark val="none"/>
        <c:tickLblPos val="nextTo"/>
        <c:txPr>
          <a:bodyPr rot="0" vert="horz"/>
          <a:lstStyle/>
          <a:p>
            <a:pPr>
              <a:defRPr/>
            </a:pPr>
            <a:endParaRPr lang="ja-JP"/>
          </a:p>
        </c:txPr>
        <c:crossAx val="436186200"/>
        <c:crosses val="autoZero"/>
        <c:auto val="1"/>
        <c:lblAlgn val="ctr"/>
        <c:lblOffset val="100"/>
        <c:noMultiLvlLbl val="0"/>
      </c:catAx>
      <c:valAx>
        <c:axId val="436186200"/>
        <c:scaling>
          <c:orientation val="minMax"/>
          <c:min val="0"/>
        </c:scaling>
        <c:delete val="0"/>
        <c:axPos val="l"/>
        <c:numFmt formatCode="#,##0_);[Red]\(#,##0\)" sourceLinked="1"/>
        <c:majorTickMark val="out"/>
        <c:minorTickMark val="none"/>
        <c:tickLblPos val="nextTo"/>
        <c:crossAx val="436188944"/>
        <c:crosses val="autoZero"/>
        <c:crossBetween val="between"/>
      </c:valAx>
      <c:valAx>
        <c:axId val="436189728"/>
        <c:scaling>
          <c:orientation val="minMax"/>
          <c:min val="0"/>
        </c:scaling>
        <c:delete val="0"/>
        <c:axPos val="r"/>
        <c:numFmt formatCode="#,##0_);[Red]\(#,##0\)" sourceLinked="1"/>
        <c:majorTickMark val="out"/>
        <c:minorTickMark val="none"/>
        <c:tickLblPos val="nextTo"/>
        <c:crossAx val="436190512"/>
        <c:crosses val="max"/>
        <c:crossBetween val="between"/>
      </c:valAx>
      <c:catAx>
        <c:axId val="436190512"/>
        <c:scaling>
          <c:orientation val="minMax"/>
        </c:scaling>
        <c:delete val="1"/>
        <c:axPos val="b"/>
        <c:numFmt formatCode="General" sourceLinked="1"/>
        <c:majorTickMark val="out"/>
        <c:minorTickMark val="none"/>
        <c:tickLblPos val="nextTo"/>
        <c:crossAx val="436189728"/>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6185024"/>
        <c:axId val="436183456"/>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184632"/>
        <c:axId val="436183064"/>
      </c:lineChart>
      <c:catAx>
        <c:axId val="436185024"/>
        <c:scaling>
          <c:orientation val="minMax"/>
        </c:scaling>
        <c:delete val="0"/>
        <c:axPos val="b"/>
        <c:numFmt formatCode="General" sourceLinked="1"/>
        <c:majorTickMark val="out"/>
        <c:minorTickMark val="none"/>
        <c:tickLblPos val="nextTo"/>
        <c:txPr>
          <a:bodyPr rot="0" vert="horz"/>
          <a:lstStyle/>
          <a:p>
            <a:pPr>
              <a:defRPr/>
            </a:pPr>
            <a:endParaRPr lang="ja-JP"/>
          </a:p>
        </c:txPr>
        <c:crossAx val="436183456"/>
        <c:crosses val="autoZero"/>
        <c:auto val="1"/>
        <c:lblAlgn val="ctr"/>
        <c:lblOffset val="100"/>
        <c:noMultiLvlLbl val="0"/>
      </c:catAx>
      <c:valAx>
        <c:axId val="436183456"/>
        <c:scaling>
          <c:orientation val="minMax"/>
          <c:min val="0"/>
        </c:scaling>
        <c:delete val="0"/>
        <c:axPos val="l"/>
        <c:numFmt formatCode="#,##0_);[Red]\(#,##0\)" sourceLinked="1"/>
        <c:majorTickMark val="out"/>
        <c:minorTickMark val="none"/>
        <c:tickLblPos val="nextTo"/>
        <c:crossAx val="436185024"/>
        <c:crosses val="autoZero"/>
        <c:crossBetween val="between"/>
      </c:valAx>
      <c:valAx>
        <c:axId val="436183064"/>
        <c:scaling>
          <c:orientation val="minMax"/>
          <c:min val="0"/>
        </c:scaling>
        <c:delete val="0"/>
        <c:axPos val="r"/>
        <c:numFmt formatCode="#,##0_);[Red]\(#,##0\)" sourceLinked="1"/>
        <c:majorTickMark val="out"/>
        <c:minorTickMark val="none"/>
        <c:tickLblPos val="nextTo"/>
        <c:crossAx val="436184632"/>
        <c:crosses val="max"/>
        <c:crossBetween val="between"/>
      </c:valAx>
      <c:catAx>
        <c:axId val="436184632"/>
        <c:scaling>
          <c:orientation val="minMax"/>
        </c:scaling>
        <c:delete val="1"/>
        <c:axPos val="b"/>
        <c:numFmt formatCode="General" sourceLinked="1"/>
        <c:majorTickMark val="out"/>
        <c:minorTickMark val="none"/>
        <c:tickLblPos val="nextTo"/>
        <c:crossAx val="436183064"/>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6186592"/>
        <c:axId val="436186984"/>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748576"/>
        <c:axId val="436745832"/>
      </c:lineChart>
      <c:catAx>
        <c:axId val="436186592"/>
        <c:scaling>
          <c:orientation val="minMax"/>
        </c:scaling>
        <c:delete val="0"/>
        <c:axPos val="b"/>
        <c:numFmt formatCode="General" sourceLinked="1"/>
        <c:majorTickMark val="out"/>
        <c:minorTickMark val="none"/>
        <c:tickLblPos val="nextTo"/>
        <c:txPr>
          <a:bodyPr rot="0" vert="horz"/>
          <a:lstStyle/>
          <a:p>
            <a:pPr>
              <a:defRPr/>
            </a:pPr>
            <a:endParaRPr lang="ja-JP"/>
          </a:p>
        </c:txPr>
        <c:crossAx val="436186984"/>
        <c:crosses val="autoZero"/>
        <c:auto val="1"/>
        <c:lblAlgn val="ctr"/>
        <c:lblOffset val="100"/>
        <c:noMultiLvlLbl val="0"/>
      </c:catAx>
      <c:valAx>
        <c:axId val="436186984"/>
        <c:scaling>
          <c:orientation val="minMax"/>
          <c:min val="0"/>
        </c:scaling>
        <c:delete val="0"/>
        <c:axPos val="l"/>
        <c:numFmt formatCode="#,##0_);[Red]\(#,##0\)" sourceLinked="1"/>
        <c:majorTickMark val="out"/>
        <c:minorTickMark val="none"/>
        <c:tickLblPos val="nextTo"/>
        <c:crossAx val="436186592"/>
        <c:crosses val="autoZero"/>
        <c:crossBetween val="between"/>
      </c:valAx>
      <c:valAx>
        <c:axId val="436745832"/>
        <c:scaling>
          <c:orientation val="minMax"/>
          <c:min val="0"/>
        </c:scaling>
        <c:delete val="0"/>
        <c:axPos val="r"/>
        <c:numFmt formatCode="#,##0_);[Red]\(#,##0\)" sourceLinked="1"/>
        <c:majorTickMark val="out"/>
        <c:minorTickMark val="none"/>
        <c:tickLblPos val="nextTo"/>
        <c:crossAx val="436748576"/>
        <c:crosses val="max"/>
        <c:crossBetween val="between"/>
      </c:valAx>
      <c:catAx>
        <c:axId val="436748576"/>
        <c:scaling>
          <c:orientation val="minMax"/>
        </c:scaling>
        <c:delete val="1"/>
        <c:axPos val="b"/>
        <c:numFmt formatCode="General" sourceLinked="1"/>
        <c:majorTickMark val="out"/>
        <c:minorTickMark val="none"/>
        <c:tickLblPos val="nextTo"/>
        <c:crossAx val="436745832"/>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7000096024582332"/>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327750616"/>
        <c:axId val="327752184"/>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27751400"/>
        <c:axId val="327748656"/>
      </c:lineChart>
      <c:catAx>
        <c:axId val="327750616"/>
        <c:scaling>
          <c:orientation val="minMax"/>
        </c:scaling>
        <c:delete val="0"/>
        <c:axPos val="b"/>
        <c:numFmt formatCode="General" sourceLinked="1"/>
        <c:majorTickMark val="out"/>
        <c:minorTickMark val="none"/>
        <c:tickLblPos val="nextTo"/>
        <c:txPr>
          <a:bodyPr rot="0" vert="horz" anchor="ctr" anchorCtr="1"/>
          <a:lstStyle/>
          <a:p>
            <a:pPr>
              <a:defRPr sz="900"/>
            </a:pPr>
            <a:endParaRPr lang="ja-JP"/>
          </a:p>
        </c:txPr>
        <c:crossAx val="327752184"/>
        <c:crosses val="autoZero"/>
        <c:auto val="1"/>
        <c:lblAlgn val="ctr"/>
        <c:lblOffset val="100"/>
        <c:noMultiLvlLbl val="0"/>
      </c:catAx>
      <c:valAx>
        <c:axId val="327752184"/>
        <c:scaling>
          <c:orientation val="minMax"/>
          <c:min val="0"/>
        </c:scaling>
        <c:delete val="0"/>
        <c:axPos val="l"/>
        <c:numFmt formatCode="#,##0_);[Red]\(#,##0\)" sourceLinked="1"/>
        <c:majorTickMark val="out"/>
        <c:minorTickMark val="none"/>
        <c:tickLblPos val="nextTo"/>
        <c:txPr>
          <a:bodyPr/>
          <a:lstStyle/>
          <a:p>
            <a:pPr>
              <a:defRPr sz="900"/>
            </a:pPr>
            <a:endParaRPr lang="ja-JP"/>
          </a:p>
        </c:txPr>
        <c:crossAx val="327750616"/>
        <c:crosses val="autoZero"/>
        <c:crossBetween val="between"/>
      </c:valAx>
      <c:valAx>
        <c:axId val="327748656"/>
        <c:scaling>
          <c:orientation val="minMax"/>
          <c:min val="0"/>
        </c:scaling>
        <c:delete val="0"/>
        <c:axPos val="r"/>
        <c:numFmt formatCode="#,##0_);[Red]\(#,##0\)" sourceLinked="1"/>
        <c:majorTickMark val="out"/>
        <c:minorTickMark val="none"/>
        <c:tickLblPos val="nextTo"/>
        <c:txPr>
          <a:bodyPr/>
          <a:lstStyle/>
          <a:p>
            <a:pPr>
              <a:defRPr sz="900"/>
            </a:pPr>
            <a:endParaRPr lang="ja-JP"/>
          </a:p>
        </c:txPr>
        <c:crossAx val="327751400"/>
        <c:crosses val="max"/>
        <c:crossBetween val="between"/>
      </c:valAx>
      <c:catAx>
        <c:axId val="327751400"/>
        <c:scaling>
          <c:orientation val="minMax"/>
        </c:scaling>
        <c:delete val="1"/>
        <c:axPos val="b"/>
        <c:numFmt formatCode="General" sourceLinked="1"/>
        <c:majorTickMark val="out"/>
        <c:minorTickMark val="none"/>
        <c:tickLblPos val="nextTo"/>
        <c:crossAx val="327748656"/>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txPr>
        <a:bodyPr/>
        <a:lstStyle/>
        <a:p>
          <a:pPr>
            <a:defRPr sz="900"/>
          </a:pPr>
          <a:endParaRPr lang="ja-JP"/>
        </a:p>
      </c:txPr>
    </c:legend>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6748184"/>
        <c:axId val="436746616"/>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6747008"/>
        <c:axId val="436744656"/>
      </c:lineChart>
      <c:catAx>
        <c:axId val="436748184"/>
        <c:scaling>
          <c:orientation val="minMax"/>
        </c:scaling>
        <c:delete val="0"/>
        <c:axPos val="b"/>
        <c:numFmt formatCode="General" sourceLinked="1"/>
        <c:majorTickMark val="out"/>
        <c:minorTickMark val="none"/>
        <c:tickLblPos val="nextTo"/>
        <c:txPr>
          <a:bodyPr rot="0" vert="horz"/>
          <a:lstStyle/>
          <a:p>
            <a:pPr>
              <a:defRPr/>
            </a:pPr>
            <a:endParaRPr lang="ja-JP"/>
          </a:p>
        </c:txPr>
        <c:crossAx val="436746616"/>
        <c:crosses val="autoZero"/>
        <c:auto val="1"/>
        <c:lblAlgn val="ctr"/>
        <c:lblOffset val="100"/>
        <c:noMultiLvlLbl val="0"/>
      </c:catAx>
      <c:valAx>
        <c:axId val="436746616"/>
        <c:scaling>
          <c:orientation val="minMax"/>
          <c:min val="0"/>
        </c:scaling>
        <c:delete val="0"/>
        <c:axPos val="l"/>
        <c:numFmt formatCode="#,##0_);[Red]\(#,##0\)" sourceLinked="1"/>
        <c:majorTickMark val="out"/>
        <c:minorTickMark val="none"/>
        <c:tickLblPos val="nextTo"/>
        <c:crossAx val="436748184"/>
        <c:crosses val="autoZero"/>
        <c:crossBetween val="between"/>
      </c:valAx>
      <c:valAx>
        <c:axId val="436744656"/>
        <c:scaling>
          <c:orientation val="minMax"/>
          <c:min val="0"/>
        </c:scaling>
        <c:delete val="0"/>
        <c:axPos val="r"/>
        <c:numFmt formatCode="#,##0_);[Red]\(#,##0\)" sourceLinked="1"/>
        <c:majorTickMark val="out"/>
        <c:minorTickMark val="none"/>
        <c:tickLblPos val="nextTo"/>
        <c:crossAx val="436747008"/>
        <c:crosses val="max"/>
        <c:crossBetween val="between"/>
      </c:valAx>
      <c:catAx>
        <c:axId val="436747008"/>
        <c:scaling>
          <c:orientation val="minMax"/>
        </c:scaling>
        <c:delete val="1"/>
        <c:axPos val="b"/>
        <c:numFmt formatCode="General" sourceLinked="1"/>
        <c:majorTickMark val="out"/>
        <c:minorTickMark val="none"/>
        <c:tickLblPos val="nextTo"/>
        <c:crossAx val="436744656"/>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9128880441668961"/>
        </c:manualLayout>
      </c:layout>
      <c:lineChart>
        <c:grouping val="standard"/>
        <c:varyColors val="0"/>
        <c:ser>
          <c:idx val="0"/>
          <c:order val="0"/>
          <c:tx>
            <c:strRef>
              <c:f>グラフデータ!$B$15</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グラフデータ!$C$15:$N$15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グラフデータ!$B$16</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グラフデータ!$C$16:$N$16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27746696"/>
        <c:axId val="327749048"/>
      </c:lineChart>
      <c:catAx>
        <c:axId val="327746696"/>
        <c:scaling>
          <c:orientation val="minMax"/>
        </c:scaling>
        <c:delete val="0"/>
        <c:axPos val="b"/>
        <c:numFmt formatCode="General" sourceLinked="0"/>
        <c:majorTickMark val="out"/>
        <c:minorTickMark val="none"/>
        <c:tickLblPos val="nextTo"/>
        <c:txPr>
          <a:bodyPr/>
          <a:lstStyle/>
          <a:p>
            <a:pPr>
              <a:defRPr sz="900"/>
            </a:pPr>
            <a:endParaRPr lang="ja-JP"/>
          </a:p>
        </c:txPr>
        <c:crossAx val="327749048"/>
        <c:crosses val="autoZero"/>
        <c:auto val="1"/>
        <c:lblAlgn val="ctr"/>
        <c:lblOffset val="100"/>
        <c:noMultiLvlLbl val="0"/>
      </c:catAx>
      <c:valAx>
        <c:axId val="327749048"/>
        <c:scaling>
          <c:orientation val="minMax"/>
          <c:min val="0"/>
        </c:scaling>
        <c:delete val="0"/>
        <c:axPos val="l"/>
        <c:numFmt formatCode="#,##0_);[Red]\(#,##0\)" sourceLinked="1"/>
        <c:majorTickMark val="out"/>
        <c:minorTickMark val="none"/>
        <c:tickLblPos val="nextTo"/>
        <c:txPr>
          <a:bodyPr/>
          <a:lstStyle/>
          <a:p>
            <a:pPr>
              <a:defRPr sz="900"/>
            </a:pPr>
            <a:endParaRPr lang="ja-JP"/>
          </a:p>
        </c:txPr>
        <c:crossAx val="327746696"/>
        <c:crosses val="autoZero"/>
        <c:crossBetween val="between"/>
      </c:valAx>
    </c:plotArea>
    <c:legend>
      <c:legendPos val="r"/>
      <c:layout>
        <c:manualLayout>
          <c:xMode val="edge"/>
          <c:yMode val="edge"/>
          <c:x val="0.6874738770861194"/>
          <c:y val="0.61446601502398412"/>
          <c:w val="0.26467508542564272"/>
          <c:h val="0.16187256765318114"/>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9128880441668961"/>
        </c:manualLayout>
      </c:layout>
      <c:lineChart>
        <c:grouping val="standard"/>
        <c:varyColors val="0"/>
        <c:ser>
          <c:idx val="0"/>
          <c:order val="0"/>
          <c:tx>
            <c:strRef>
              <c:f>グラフデータ!$B$17</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グラフデータ!$C$17:$N$17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グラフデータ!$B$18</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グラフデータ!$C$18:$N$18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327752968"/>
        <c:axId val="327747088"/>
      </c:lineChart>
      <c:catAx>
        <c:axId val="327752968"/>
        <c:scaling>
          <c:orientation val="minMax"/>
        </c:scaling>
        <c:delete val="0"/>
        <c:axPos val="b"/>
        <c:numFmt formatCode="General" sourceLinked="0"/>
        <c:majorTickMark val="out"/>
        <c:minorTickMark val="none"/>
        <c:tickLblPos val="nextTo"/>
        <c:txPr>
          <a:bodyPr/>
          <a:lstStyle/>
          <a:p>
            <a:pPr>
              <a:defRPr sz="900"/>
            </a:pPr>
            <a:endParaRPr lang="ja-JP"/>
          </a:p>
        </c:txPr>
        <c:crossAx val="327747088"/>
        <c:crosses val="autoZero"/>
        <c:auto val="1"/>
        <c:lblAlgn val="ctr"/>
        <c:lblOffset val="100"/>
        <c:noMultiLvlLbl val="0"/>
      </c:catAx>
      <c:valAx>
        <c:axId val="327747088"/>
        <c:scaling>
          <c:orientation val="minMax"/>
          <c:min val="0"/>
        </c:scaling>
        <c:delete val="0"/>
        <c:axPos val="l"/>
        <c:numFmt formatCode="#,##0_);[Red]\(#,##0\)" sourceLinked="1"/>
        <c:majorTickMark val="out"/>
        <c:minorTickMark val="none"/>
        <c:tickLblPos val="nextTo"/>
        <c:txPr>
          <a:bodyPr/>
          <a:lstStyle/>
          <a:p>
            <a:pPr>
              <a:defRPr sz="900"/>
            </a:pPr>
            <a:endParaRPr lang="ja-JP"/>
          </a:p>
        </c:txPr>
        <c:crossAx val="327752968"/>
        <c:crosses val="autoZero"/>
        <c:crossBetween val="between"/>
      </c:valAx>
    </c:plotArea>
    <c:legend>
      <c:legendPos val="r"/>
      <c:layout>
        <c:manualLayout>
          <c:xMode val="edge"/>
          <c:yMode val="edge"/>
          <c:x val="0.67741098400435751"/>
          <c:y val="0.61446601502398412"/>
          <c:w val="0.27924528301886792"/>
          <c:h val="0.16523124264639344"/>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8554167797990773"/>
        </c:manualLayout>
      </c:layout>
      <c:lineChart>
        <c:grouping val="standard"/>
        <c:varyColors val="0"/>
        <c:ser>
          <c:idx val="0"/>
          <c:order val="0"/>
          <c:tx>
            <c:strRef>
              <c:f>グラフデータ!$B$19</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グラフデータ!$C$19:$N$19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グラフデータ!$B$20</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prstDash val="solid"/>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グラフデータ!$C$20:$N$20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4911200"/>
        <c:axId val="434911592"/>
      </c:lineChart>
      <c:catAx>
        <c:axId val="434911200"/>
        <c:scaling>
          <c:orientation val="minMax"/>
        </c:scaling>
        <c:delete val="0"/>
        <c:axPos val="b"/>
        <c:numFmt formatCode="General" sourceLinked="0"/>
        <c:majorTickMark val="out"/>
        <c:minorTickMark val="none"/>
        <c:tickLblPos val="nextTo"/>
        <c:txPr>
          <a:bodyPr/>
          <a:lstStyle/>
          <a:p>
            <a:pPr>
              <a:defRPr sz="900"/>
            </a:pPr>
            <a:endParaRPr lang="ja-JP"/>
          </a:p>
        </c:txPr>
        <c:crossAx val="434911592"/>
        <c:crosses val="autoZero"/>
        <c:auto val="1"/>
        <c:lblAlgn val="ctr"/>
        <c:lblOffset val="100"/>
        <c:noMultiLvlLbl val="0"/>
      </c:catAx>
      <c:valAx>
        <c:axId val="434911592"/>
        <c:scaling>
          <c:orientation val="minMax"/>
          <c:min val="0"/>
        </c:scaling>
        <c:delete val="0"/>
        <c:axPos val="l"/>
        <c:numFmt formatCode="#,##0_);[Red]\(#,##0\)" sourceLinked="1"/>
        <c:majorTickMark val="out"/>
        <c:minorTickMark val="none"/>
        <c:tickLblPos val="nextTo"/>
        <c:txPr>
          <a:bodyPr/>
          <a:lstStyle/>
          <a:p>
            <a:pPr>
              <a:defRPr sz="900"/>
            </a:pPr>
            <a:endParaRPr lang="ja-JP"/>
          </a:p>
        </c:txPr>
        <c:crossAx val="434911200"/>
        <c:crosses val="autoZero"/>
        <c:crossBetween val="between"/>
      </c:valAx>
    </c:plotArea>
    <c:legend>
      <c:legendPos val="r"/>
      <c:layout>
        <c:manualLayout>
          <c:xMode val="edge"/>
          <c:yMode val="edge"/>
          <c:x val="0.67741098400435751"/>
          <c:y val="0.61446601502398412"/>
          <c:w val="0.27421383647798725"/>
          <c:h val="0.1594841162096117"/>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8554167797990773"/>
        </c:manualLayout>
      </c:layout>
      <c:lineChart>
        <c:grouping val="standard"/>
        <c:varyColors val="0"/>
        <c:ser>
          <c:idx val="0"/>
          <c:order val="0"/>
          <c:tx>
            <c:strRef>
              <c:f>グラフデータ!$B$21</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グラフデータ!$C$21:$N$21</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グラフデータ!$B$22</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prstDash val="solid"/>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グラフデータ!$C$22:$N$22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4906888"/>
        <c:axId val="434909632"/>
      </c:lineChart>
      <c:catAx>
        <c:axId val="434906888"/>
        <c:scaling>
          <c:orientation val="minMax"/>
        </c:scaling>
        <c:delete val="0"/>
        <c:axPos val="b"/>
        <c:numFmt formatCode="General" sourceLinked="0"/>
        <c:majorTickMark val="out"/>
        <c:minorTickMark val="none"/>
        <c:tickLblPos val="nextTo"/>
        <c:txPr>
          <a:bodyPr/>
          <a:lstStyle/>
          <a:p>
            <a:pPr>
              <a:defRPr sz="900"/>
            </a:pPr>
            <a:endParaRPr lang="ja-JP"/>
          </a:p>
        </c:txPr>
        <c:crossAx val="434909632"/>
        <c:crosses val="autoZero"/>
        <c:auto val="1"/>
        <c:lblAlgn val="ctr"/>
        <c:lblOffset val="100"/>
        <c:noMultiLvlLbl val="0"/>
      </c:catAx>
      <c:valAx>
        <c:axId val="434909632"/>
        <c:scaling>
          <c:orientation val="minMax"/>
          <c:min val="0"/>
        </c:scaling>
        <c:delete val="0"/>
        <c:axPos val="l"/>
        <c:numFmt formatCode="#,##0_);[Red]\(#,##0\)" sourceLinked="1"/>
        <c:majorTickMark val="out"/>
        <c:minorTickMark val="none"/>
        <c:tickLblPos val="nextTo"/>
        <c:txPr>
          <a:bodyPr/>
          <a:lstStyle/>
          <a:p>
            <a:pPr>
              <a:defRPr sz="900"/>
            </a:pPr>
            <a:endParaRPr lang="ja-JP"/>
          </a:p>
        </c:txPr>
        <c:crossAx val="434906888"/>
        <c:crosses val="autoZero"/>
        <c:crossBetween val="between"/>
      </c:valAx>
    </c:plotArea>
    <c:legend>
      <c:legendPos val="r"/>
      <c:layout>
        <c:manualLayout>
          <c:xMode val="edge"/>
          <c:yMode val="edge"/>
          <c:x val="0.67741098400435751"/>
          <c:y val="0.61446601502398412"/>
          <c:w val="0.27421383647798725"/>
          <c:h val="0.1594841162096117"/>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8554167797990773"/>
        </c:manualLayout>
      </c:layout>
      <c:lineChart>
        <c:grouping val="standard"/>
        <c:varyColors val="0"/>
        <c:ser>
          <c:idx val="0"/>
          <c:order val="0"/>
          <c:tx>
            <c:strRef>
              <c:f>グラフデータ!$B$23</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グラフデータ!$C$23:$N$23</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グラフデータ!$B$24</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prstDash val="solid"/>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グラフデータ!$C$24:$N$24</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4905712"/>
        <c:axId val="434910416"/>
      </c:lineChart>
      <c:catAx>
        <c:axId val="434905712"/>
        <c:scaling>
          <c:orientation val="minMax"/>
        </c:scaling>
        <c:delete val="0"/>
        <c:axPos val="b"/>
        <c:numFmt formatCode="General" sourceLinked="0"/>
        <c:majorTickMark val="out"/>
        <c:minorTickMark val="none"/>
        <c:tickLblPos val="nextTo"/>
        <c:txPr>
          <a:bodyPr/>
          <a:lstStyle/>
          <a:p>
            <a:pPr>
              <a:defRPr sz="900"/>
            </a:pPr>
            <a:endParaRPr lang="ja-JP"/>
          </a:p>
        </c:txPr>
        <c:crossAx val="434910416"/>
        <c:crosses val="autoZero"/>
        <c:auto val="1"/>
        <c:lblAlgn val="ctr"/>
        <c:lblOffset val="100"/>
        <c:noMultiLvlLbl val="0"/>
      </c:catAx>
      <c:valAx>
        <c:axId val="434910416"/>
        <c:scaling>
          <c:orientation val="minMax"/>
          <c:min val="0"/>
        </c:scaling>
        <c:delete val="0"/>
        <c:axPos val="l"/>
        <c:numFmt formatCode="#,##0_);[Red]\(#,##0\)" sourceLinked="1"/>
        <c:majorTickMark val="out"/>
        <c:minorTickMark val="none"/>
        <c:tickLblPos val="nextTo"/>
        <c:txPr>
          <a:bodyPr/>
          <a:lstStyle/>
          <a:p>
            <a:pPr>
              <a:defRPr sz="900"/>
            </a:pPr>
            <a:endParaRPr lang="ja-JP"/>
          </a:p>
        </c:txPr>
        <c:crossAx val="434905712"/>
        <c:crosses val="autoZero"/>
        <c:crossBetween val="between"/>
      </c:valAx>
    </c:plotArea>
    <c:legend>
      <c:legendPos val="r"/>
      <c:layout>
        <c:manualLayout>
          <c:xMode val="edge"/>
          <c:yMode val="edge"/>
          <c:x val="0.67741098400435751"/>
          <c:y val="0.61446601502398412"/>
          <c:w val="0.27421383647798725"/>
          <c:h val="0.1594841162096117"/>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365958500470461"/>
          <c:y val="0.1097845958910309"/>
          <c:w val="0.82538543059476077"/>
          <c:h val="0.69128880441668961"/>
        </c:manualLayout>
      </c:layout>
      <c:lineChart>
        <c:grouping val="standard"/>
        <c:varyColors val="0"/>
        <c:ser>
          <c:idx val="0"/>
          <c:order val="0"/>
          <c:tx>
            <c:strRef>
              <c:f>グラフデータ!$B$25</c:f>
              <c:strCache>
                <c:ptCount val="1"/>
                <c:pt idx="0">
                  <c:v>今年</c:v>
                </c:pt>
              </c:strCache>
            </c:strRef>
          </c:tx>
          <c:spPr>
            <a:ln w="9525">
              <a:solidFill>
                <a:srgbClr val="FF0000"/>
              </a:solidFill>
            </a:ln>
          </c:spPr>
          <c:marker>
            <c:symbol val="circle"/>
            <c:size val="4"/>
            <c:spPr>
              <a:solidFill>
                <a:srgbClr val="FF0000"/>
              </a:solidFill>
              <a:ln>
                <a:solidFill>
                  <a:srgbClr val="FF0000"/>
                </a:solidFill>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グラフデータ!$C$25:$N$25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ser>
          <c:idx val="1"/>
          <c:order val="1"/>
          <c:tx>
            <c:strRef>
              <c:f>グラフデータ!$B$26</c:f>
              <c:strCache>
                <c:ptCount val="1"/>
                <c:pt idx="0">
                  <c:v>前年</c:v>
                </c:pt>
              </c:strCache>
            </c:strRef>
          </c:tx>
          <c:spPr>
            <a:ln w="9525">
              <a:solidFill>
                <a:srgbClr val="3366FF"/>
              </a:solidFill>
              <a:prstDash val="sysDash"/>
            </a:ln>
          </c:spPr>
          <c:marker>
            <c:symbol val="diamond"/>
            <c:size val="4"/>
            <c:spPr>
              <a:solidFill>
                <a:schemeClr val="bg1"/>
              </a:solidFill>
              <a:ln>
                <a:solidFill>
                  <a:srgbClr val="3366FF"/>
                </a:solidFill>
                <a:prstDash val="solid"/>
              </a:ln>
            </c:spPr>
          </c:marker>
          <c:cat>
            <c:strRef>
              <c:f>グラフデータ!$C$14:$N$14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グラフデータ!$C$26:$N$26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4904928"/>
        <c:axId val="434910024"/>
      </c:lineChart>
      <c:catAx>
        <c:axId val="434904928"/>
        <c:scaling>
          <c:orientation val="minMax"/>
        </c:scaling>
        <c:delete val="0"/>
        <c:axPos val="b"/>
        <c:numFmt formatCode="General" sourceLinked="0"/>
        <c:majorTickMark val="out"/>
        <c:minorTickMark val="none"/>
        <c:tickLblPos val="nextTo"/>
        <c:txPr>
          <a:bodyPr/>
          <a:lstStyle/>
          <a:p>
            <a:pPr>
              <a:defRPr sz="900"/>
            </a:pPr>
            <a:endParaRPr lang="ja-JP"/>
          </a:p>
        </c:txPr>
        <c:crossAx val="434910024"/>
        <c:crosses val="autoZero"/>
        <c:auto val="1"/>
        <c:lblAlgn val="ctr"/>
        <c:lblOffset val="100"/>
        <c:noMultiLvlLbl val="0"/>
      </c:catAx>
      <c:valAx>
        <c:axId val="434910024"/>
        <c:scaling>
          <c:orientation val="minMax"/>
          <c:min val="0"/>
        </c:scaling>
        <c:delete val="0"/>
        <c:axPos val="l"/>
        <c:numFmt formatCode="#,##0_);[Red]\(#,##0\)" sourceLinked="1"/>
        <c:majorTickMark val="out"/>
        <c:minorTickMark val="none"/>
        <c:tickLblPos val="nextTo"/>
        <c:txPr>
          <a:bodyPr/>
          <a:lstStyle/>
          <a:p>
            <a:pPr>
              <a:defRPr sz="900"/>
            </a:pPr>
            <a:endParaRPr lang="ja-JP"/>
          </a:p>
        </c:txPr>
        <c:crossAx val="434904928"/>
        <c:crosses val="autoZero"/>
        <c:crossBetween val="between"/>
      </c:valAx>
    </c:plotArea>
    <c:legend>
      <c:legendPos val="r"/>
      <c:layout>
        <c:manualLayout>
          <c:xMode val="edge"/>
          <c:yMode val="edge"/>
          <c:x val="0.67741098400435751"/>
          <c:y val="0.61446601502398412"/>
          <c:w val="0.27421383647798725"/>
          <c:h val="0.1594841162096117"/>
        </c:manualLayout>
      </c:layout>
      <c:overlay val="0"/>
      <c:spPr>
        <a:solidFill>
          <a:schemeClr val="bg1"/>
        </a:solidFill>
        <a:ln w="6350">
          <a:solidFill>
            <a:schemeClr val="tx1"/>
          </a:solidFill>
        </a:ln>
      </c:spPr>
      <c:txPr>
        <a:bodyPr/>
        <a:lstStyle/>
        <a:p>
          <a:pPr>
            <a:defRPr sz="900"/>
          </a:pPr>
          <a:endParaRPr lang="ja-JP"/>
        </a:p>
      </c:txPr>
    </c:legend>
    <c:plotVisOnly val="1"/>
    <c:dispBlanksAs val="gap"/>
    <c:showDLblsOverMax val="0"/>
  </c:chart>
  <c:txPr>
    <a:bodyPr/>
    <a:lstStyle/>
    <a:p>
      <a:pPr>
        <a:defRPr sz="1000"/>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01678799584016"/>
          <c:y val="8.5229818833621449E-2"/>
          <c:w val="0.564205417719012"/>
          <c:h val="0.76593591959541685"/>
        </c:manualLayout>
      </c:layout>
      <c:barChart>
        <c:barDir val="col"/>
        <c:grouping val="stacked"/>
        <c:varyColors val="0"/>
        <c:ser>
          <c:idx val="0"/>
          <c:order val="0"/>
          <c:tx>
            <c:strRef>
              <c:f>グラフデータ!$B$5</c:f>
              <c:strCache>
                <c:ptCount val="1"/>
                <c:pt idx="0">
                  <c:v>電気</c:v>
                </c:pt>
              </c:strCache>
            </c:strRef>
          </c:tx>
          <c:spPr>
            <a:solidFill>
              <a:srgbClr val="FFFF66"/>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グラフデータ!$C$5:$N$5</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
          <c:order val="1"/>
          <c:tx>
            <c:strRef>
              <c:f>グラフデータ!$B$6</c:f>
              <c:strCache>
                <c:ptCount val="1"/>
                <c:pt idx="0">
                  <c:v>水道</c:v>
                </c:pt>
              </c:strCache>
            </c:strRef>
          </c:tx>
          <c:spPr>
            <a:solidFill>
              <a:srgbClr val="0070C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グラフデータ!$C$6:$N$6</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
          <c:order val="2"/>
          <c:tx>
            <c:strRef>
              <c:f>グラフデータ!$B$7</c:f>
              <c:strCache>
                <c:ptCount val="1"/>
                <c:pt idx="0">
                  <c:v>都市ガス</c:v>
                </c:pt>
              </c:strCache>
            </c:strRef>
          </c:tx>
          <c:spPr>
            <a:solidFill>
              <a:srgbClr val="FF99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グラフデータ!$C$7:$N$7</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3"/>
          <c:order val="3"/>
          <c:tx>
            <c:strRef>
              <c:f>グラフデータ!$B$8</c:f>
              <c:strCache>
                <c:ptCount val="1"/>
                <c:pt idx="0">
                  <c:v>LPガス</c:v>
                </c:pt>
              </c:strCache>
            </c:strRef>
          </c:tx>
          <c:spPr>
            <a:solidFill>
              <a:srgbClr val="CCFFCC"/>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グラフデータ!$C$8:$N$8</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グラフデータ!$B$9</c:f>
              <c:strCache>
                <c:ptCount val="1"/>
                <c:pt idx="0">
                  <c:v>灯油</c:v>
                </c:pt>
              </c:strCache>
            </c:strRef>
          </c:tx>
          <c:spPr>
            <a:solidFill>
              <a:srgbClr val="99CCFF"/>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グラフデータ!$C$9:$N$9</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グラフデータ!$B$10</c:f>
              <c:strCache>
                <c:ptCount val="1"/>
                <c:pt idx="0">
                  <c:v>ガソリン</c:v>
                </c:pt>
              </c:strCache>
            </c:strRef>
          </c:tx>
          <c:spPr>
            <a:solidFill>
              <a:srgbClr val="92D050"/>
            </a:solidFill>
          </c:spPr>
          <c:invertIfNegative val="0"/>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グラフデータ!$C$10:$N$10</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50"/>
        <c:overlap val="100"/>
        <c:axId val="434908064"/>
        <c:axId val="434908456"/>
      </c:barChart>
      <c:lineChart>
        <c:grouping val="standard"/>
        <c:varyColors val="0"/>
        <c:ser>
          <c:idx val="6"/>
          <c:order val="6"/>
          <c:tx>
            <c:strRef>
              <c:f>グラフデータ!$B$12</c:f>
              <c:strCache>
                <c:ptCount val="1"/>
                <c:pt idx="0">
                  <c:v>光熱水費</c:v>
                </c:pt>
              </c:strCache>
            </c:strRef>
          </c:tx>
          <c:spPr>
            <a:ln w="9525">
              <a:solidFill>
                <a:srgbClr val="FF0000"/>
              </a:solidFill>
            </a:ln>
          </c:spPr>
          <c:marker>
            <c:symbol val="circle"/>
            <c:size val="4"/>
            <c:spPr>
              <a:solidFill>
                <a:srgbClr val="FF0000"/>
              </a:solidFill>
              <a:ln>
                <a:solidFill>
                  <a:srgbClr val="FF0000"/>
                </a:solidFill>
              </a:ln>
            </c:spPr>
          </c:marker>
          <c:cat>
            <c:strRef>
              <c:f>グラフデータ!$C$4:$N$4</c:f>
              <c:strCache>
                <c:ptCount val="12"/>
                <c:pt idx="0">
                  <c:v>４
月</c:v>
                </c:pt>
                <c:pt idx="1">
                  <c:v>５
月</c:v>
                </c:pt>
                <c:pt idx="2">
                  <c:v>６
月</c:v>
                </c:pt>
                <c:pt idx="3">
                  <c:v>７
月</c:v>
                </c:pt>
                <c:pt idx="4">
                  <c:v>８
月</c:v>
                </c:pt>
                <c:pt idx="5">
                  <c:v>９
月</c:v>
                </c:pt>
                <c:pt idx="6">
                  <c:v>10
月</c:v>
                </c:pt>
                <c:pt idx="7">
                  <c:v>11
月</c:v>
                </c:pt>
                <c:pt idx="8">
                  <c:v>12
月</c:v>
                </c:pt>
                <c:pt idx="9">
                  <c:v>１
月</c:v>
                </c:pt>
                <c:pt idx="10">
                  <c:v>２
月</c:v>
                </c:pt>
                <c:pt idx="11">
                  <c:v>３
月</c:v>
                </c:pt>
              </c:strCache>
            </c:strRef>
          </c:cat>
          <c:val>
            <c:numRef>
              <c:f>グラフデータ!$C$12:$N$12</c:f>
              <c:numCache>
                <c:formatCode>#,##0_);[Red]\(#,##0\)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ser>
        <c:dLbls>
          <c:showLegendKey val="0"/>
          <c:showVal val="0"/>
          <c:showCatName val="0"/>
          <c:showSerName val="0"/>
          <c:showPercent val="0"/>
          <c:showBubbleSize val="0"/>
        </c:dLbls>
        <c:marker val="1"/>
        <c:smooth val="0"/>
        <c:axId val="434905320"/>
        <c:axId val="434909240"/>
      </c:lineChart>
      <c:catAx>
        <c:axId val="434908064"/>
        <c:scaling>
          <c:orientation val="minMax"/>
        </c:scaling>
        <c:delete val="0"/>
        <c:axPos val="b"/>
        <c:numFmt formatCode="General" sourceLinked="1"/>
        <c:majorTickMark val="out"/>
        <c:minorTickMark val="none"/>
        <c:tickLblPos val="nextTo"/>
        <c:txPr>
          <a:bodyPr rot="0" vert="horz"/>
          <a:lstStyle/>
          <a:p>
            <a:pPr>
              <a:defRPr/>
            </a:pPr>
            <a:endParaRPr lang="ja-JP"/>
          </a:p>
        </c:txPr>
        <c:crossAx val="434908456"/>
        <c:crosses val="autoZero"/>
        <c:auto val="1"/>
        <c:lblAlgn val="ctr"/>
        <c:lblOffset val="100"/>
        <c:noMultiLvlLbl val="0"/>
      </c:catAx>
      <c:valAx>
        <c:axId val="434908456"/>
        <c:scaling>
          <c:orientation val="minMax"/>
          <c:min val="0"/>
        </c:scaling>
        <c:delete val="0"/>
        <c:axPos val="l"/>
        <c:numFmt formatCode="#,##0_);[Red]\(#,##0\)" sourceLinked="1"/>
        <c:majorTickMark val="out"/>
        <c:minorTickMark val="none"/>
        <c:tickLblPos val="nextTo"/>
        <c:crossAx val="434908064"/>
        <c:crosses val="autoZero"/>
        <c:crossBetween val="between"/>
      </c:valAx>
      <c:valAx>
        <c:axId val="434909240"/>
        <c:scaling>
          <c:orientation val="minMax"/>
          <c:min val="0"/>
        </c:scaling>
        <c:delete val="0"/>
        <c:axPos val="r"/>
        <c:numFmt formatCode="#,##0_);[Red]\(#,##0\)" sourceLinked="1"/>
        <c:majorTickMark val="out"/>
        <c:minorTickMark val="none"/>
        <c:tickLblPos val="nextTo"/>
        <c:crossAx val="434905320"/>
        <c:crosses val="max"/>
        <c:crossBetween val="between"/>
      </c:valAx>
      <c:catAx>
        <c:axId val="434905320"/>
        <c:scaling>
          <c:orientation val="minMax"/>
        </c:scaling>
        <c:delete val="1"/>
        <c:axPos val="b"/>
        <c:numFmt formatCode="General" sourceLinked="1"/>
        <c:majorTickMark val="out"/>
        <c:minorTickMark val="none"/>
        <c:tickLblPos val="nextTo"/>
        <c:crossAx val="434909240"/>
        <c:crosses val="autoZero"/>
        <c:auto val="1"/>
        <c:lblAlgn val="ctr"/>
        <c:lblOffset val="100"/>
        <c:noMultiLvlLbl val="0"/>
      </c:catAx>
    </c:plotArea>
    <c:legend>
      <c:legendPos val="r"/>
      <c:layout>
        <c:manualLayout>
          <c:xMode val="edge"/>
          <c:yMode val="edge"/>
          <c:x val="0.81635220125786156"/>
          <c:y val="0.26063669893283586"/>
          <c:w val="0.16855345911949696"/>
          <c:h val="0.47872660213432838"/>
        </c:manualLayout>
      </c:layout>
      <c:overlay val="0"/>
      <c:spPr>
        <a:ln w="6350">
          <a:solidFill>
            <a:schemeClr val="tx1"/>
          </a:solidFill>
        </a:ln>
      </c:spPr>
    </c:legend>
    <c:plotVisOnly val="1"/>
    <c:dispBlanksAs val="gap"/>
    <c:showDLblsOverMax val="0"/>
  </c:chart>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chart" Target="../charts/chart10.xml"/></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13.xml"/></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chart" Target="../charts/chart1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chart" Target="../charts/chart16.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chart" Target="../charts/chart17.xml"/></Relationships>
</file>

<file path=xl/drawings/_rels/drawing31.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chart" Target="../charts/chart18.xml"/></Relationships>
</file>

<file path=xl/drawings/_rels/drawing3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chart" Target="../charts/chart19.xml"/></Relationships>
</file>

<file path=xl/drawings/_rels/drawing35.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1" Type="http://schemas.openxmlformats.org/officeDocument/2006/relationships/image" Target="../media/image10.gif"/></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3</xdr:col>
      <xdr:colOff>95248</xdr:colOff>
      <xdr:row>5</xdr:row>
      <xdr:rowOff>19049</xdr:rowOff>
    </xdr:from>
    <xdr:to>
      <xdr:col>31</xdr:col>
      <xdr:colOff>46848</xdr:colOff>
      <xdr:row>7</xdr:row>
      <xdr:rowOff>173830</xdr:rowOff>
    </xdr:to>
    <xdr:sp macro="" textlink="">
      <xdr:nvSpPr>
        <xdr:cNvPr id="16385" name="WordArt 1"/>
        <xdr:cNvSpPr>
          <a:spLocks noChangeAspect="1" noChangeArrowheads="1" noChangeShapeType="1" noTextEdit="1"/>
        </xdr:cNvSpPr>
      </xdr:nvSpPr>
      <xdr:spPr bwMode="auto">
        <a:xfrm>
          <a:off x="695323" y="971549"/>
          <a:ext cx="5552300" cy="535781"/>
        </a:xfrm>
        <a:prstGeom prst="rect">
          <a:avLst/>
        </a:prstGeom>
      </xdr:spPr>
      <xdr:txBody>
        <a:bodyPr wrap="none" fromWordArt="1">
          <a:prstTxWarp prst="textPlain">
            <a:avLst>
              <a:gd name="adj" fmla="val 50000"/>
            </a:avLst>
          </a:prstTxWarp>
        </a:bodyPr>
        <a:lstStyle/>
        <a:p>
          <a:pPr algn="ctr" rtl="0">
            <a:buNone/>
          </a:pPr>
          <a:r>
            <a:rPr lang="ja-JP" altLang="en-US" sz="2400" kern="10" spc="0">
              <a:ln w="9525">
                <a:solidFill>
                  <a:srgbClr val="00B050"/>
                </a:solidFill>
                <a:round/>
                <a:headEnd/>
                <a:tailEnd/>
              </a:ln>
              <a:solidFill>
                <a:srgbClr val="CCFFCC"/>
              </a:solidFill>
              <a:effectLst>
                <a:outerShdw dist="35921" dir="2700000" algn="ctr" rotWithShape="0">
                  <a:srgbClr val="404040"/>
                </a:outerShdw>
              </a:effectLst>
              <a:latin typeface="HGS創英角ﾎﾟｯﾌﾟ体"/>
              <a:ea typeface="HGS創英角ﾎﾟｯﾌﾟ体"/>
            </a:rPr>
            <a:t>島 本 町 環 境 家 計 簿</a:t>
          </a:r>
        </a:p>
      </xdr:txBody>
    </xdr:sp>
    <xdr:clientData/>
  </xdr:twoCellAnchor>
  <xdr:twoCellAnchor>
    <xdr:from>
      <xdr:col>0</xdr:col>
      <xdr:colOff>57150</xdr:colOff>
      <xdr:row>1</xdr:row>
      <xdr:rowOff>9525</xdr:rowOff>
    </xdr:from>
    <xdr:to>
      <xdr:col>2</xdr:col>
      <xdr:colOff>161925</xdr:colOff>
      <xdr:row>2</xdr:row>
      <xdr:rowOff>180975</xdr:rowOff>
    </xdr:to>
    <xdr:pic>
      <xdr:nvPicPr>
        <xdr:cNvPr id="3"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200025"/>
          <a:ext cx="5048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0</xdr:row>
      <xdr:rowOff>152400</xdr:rowOff>
    </xdr:from>
    <xdr:to>
      <xdr:col>9</xdr:col>
      <xdr:colOff>133350</xdr:colOff>
      <xdr:row>3</xdr:row>
      <xdr:rowOff>142875</xdr:rowOff>
    </xdr:to>
    <xdr:sp macro="" textlink="">
      <xdr:nvSpPr>
        <xdr:cNvPr id="16387" name="Text Box 3"/>
        <xdr:cNvSpPr txBox="1">
          <a:spLocks noChangeArrowheads="1"/>
        </xdr:cNvSpPr>
      </xdr:nvSpPr>
      <xdr:spPr bwMode="auto">
        <a:xfrm>
          <a:off x="561975" y="152400"/>
          <a:ext cx="1371600" cy="561975"/>
        </a:xfrm>
        <a:prstGeom prst="rect">
          <a:avLst/>
        </a:prstGeom>
        <a:noFill/>
        <a:ln>
          <a:noFill/>
        </a:ln>
        <a:effectLst/>
        <a:extLst>
          <a:ext uri="{909E8E84-426E-40DD-AFC4-6F175D3DCCD1}">
            <a14:hiddenFill xmlns:a14="http://schemas.microsoft.com/office/drawing/2010/main">
              <a:solidFill>
                <a:srgbClr val="6666FF"/>
              </a:solidFill>
            </a14:hiddenFill>
          </a:ext>
          <a:ext uri="{91240B29-F687-4F45-9708-019B960494DF}">
            <a14:hiddenLine xmlns:a14="http://schemas.microsoft.com/office/drawing/2010/main" w="19050" algn="ctr">
              <a:solidFill>
                <a:srgbClr val="008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74295" tIns="8890" rIns="74295" bIns="8890" anchor="t" upright="1"/>
        <a:lstStyle/>
        <a:p>
          <a:pPr algn="l" rtl="0">
            <a:defRPr sz="1000"/>
          </a:pPr>
          <a:r>
            <a:rPr lang="ja-JP" altLang="en-US" sz="2600" b="1" i="0" u="none" strike="noStrike" baseline="0">
              <a:solidFill>
                <a:srgbClr val="1F497D"/>
              </a:solidFill>
              <a:latin typeface="ＭＳ 明朝"/>
              <a:ea typeface="ＭＳ 明朝"/>
            </a:rPr>
            <a:t>島本町</a:t>
          </a:r>
          <a:endParaRPr lang="ja-JP" altLang="en-US" sz="2600" b="1" i="0" u="none" strike="noStrike" baseline="0">
            <a:solidFill>
              <a:srgbClr val="1F497D"/>
            </a:solidFill>
            <a:latin typeface="Times New Roman"/>
            <a:ea typeface="ＭＳ 明朝"/>
            <a:cs typeface="Times New Roman"/>
          </a:endParaRPr>
        </a:p>
        <a:p>
          <a:pPr algn="l" rtl="0">
            <a:defRPr sz="1000"/>
          </a:pPr>
          <a:endParaRPr lang="ja-JP" altLang="en-US" sz="2600" b="1" i="0" u="none" strike="noStrike" baseline="0">
            <a:solidFill>
              <a:srgbClr val="1F497D"/>
            </a:solidFill>
            <a:latin typeface="Times New Roman"/>
            <a:cs typeface="Times New Roman"/>
          </a:endParaRPr>
        </a:p>
      </xdr:txBody>
    </xdr:sp>
    <xdr:clientData/>
  </xdr:twoCellAnchor>
  <xdr:twoCellAnchor>
    <xdr:from>
      <xdr:col>1</xdr:col>
      <xdr:colOff>0</xdr:colOff>
      <xdr:row>30</xdr:row>
      <xdr:rowOff>19049</xdr:rowOff>
    </xdr:from>
    <xdr:to>
      <xdr:col>33</xdr:col>
      <xdr:colOff>180975</xdr:colOff>
      <xdr:row>48</xdr:row>
      <xdr:rowOff>9524</xdr:rowOff>
    </xdr:to>
    <xdr:sp macro="" textlink="">
      <xdr:nvSpPr>
        <xdr:cNvPr id="2" name="角丸四角形 1"/>
        <xdr:cNvSpPr/>
      </xdr:nvSpPr>
      <xdr:spPr>
        <a:xfrm>
          <a:off x="200025" y="5734049"/>
          <a:ext cx="6581775" cy="3419475"/>
        </a:xfrm>
        <a:prstGeom prst="roundRect">
          <a:avLst/>
        </a:prstGeom>
        <a:solidFill>
          <a:srgbClr val="CC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私たちは、日々の生活の中で、電気やガス、ガソリンなど様々なエネルギーを使っています。</a:t>
          </a:r>
          <a:endParaRPr kumimoji="1" lang="en-US" altLang="ja-JP"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私たちがエネルギーを使うと、二酸化炭素などの温室効果ガスが発生します。この温室効果ガスには、熱を吸収する効果があり、増えすぎると地球の平均気温の上昇を招きます。</a:t>
          </a:r>
          <a:endParaRPr kumimoji="1" lang="en-US" altLang="ja-JP"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産業革命以降、エネルギーの使用量が増え、人為的な活動により排出される温室効果ガスの量が増え続けています。</a:t>
          </a:r>
          <a:endParaRPr kumimoji="1" lang="en-US" altLang="ja-JP" sz="11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このまま温室効果ガスが増え続け、地球温暖化が進むと、集中豪雨の増加など気象の変化や、熱帯性の伝染病が広がるなど、様々な影響が出てくることが考えられるほか、春や秋が短くなったように感じて季節感を味わうことができなくなる可能性があります。</a:t>
          </a:r>
          <a:endParaRPr kumimoji="1" lang="en-US" altLang="ja-JP" sz="11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1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地球温暖化にストップをかけるためには、一人ひとりが問題意識を持ち、省エネの取り組みなどを実行することが必要です。一人の効果は小さいように思われますが、みんなで協力すれば大きな成果を得られます。</a:t>
          </a: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省エネの取り組みの推進に当たり、この「島本町環境家計簿」を役立ててください。</a:t>
          </a:r>
        </a:p>
      </xdr:txBody>
    </xdr:sp>
    <xdr:clientData/>
  </xdr:twoCellAnchor>
  <xdr:twoCellAnchor>
    <xdr:from>
      <xdr:col>1</xdr:col>
      <xdr:colOff>0</xdr:colOff>
      <xdr:row>48</xdr:row>
      <xdr:rowOff>66676</xdr:rowOff>
    </xdr:from>
    <xdr:to>
      <xdr:col>33</xdr:col>
      <xdr:colOff>180975</xdr:colOff>
      <xdr:row>54</xdr:row>
      <xdr:rowOff>19050</xdr:rowOff>
    </xdr:to>
    <xdr:sp macro="" textlink="">
      <xdr:nvSpPr>
        <xdr:cNvPr id="8" name="角丸四角形 7"/>
        <xdr:cNvSpPr/>
      </xdr:nvSpPr>
      <xdr:spPr>
        <a:xfrm>
          <a:off x="200025" y="9210676"/>
          <a:ext cx="6581775" cy="109537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■お問合わせ先　　島本町役場　都市創造部　環境課</a:t>
          </a: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618-8570</a:t>
          </a:r>
          <a:r>
            <a:rPr kumimoji="1" lang="ja-JP" altLang="en-US" sz="1100">
              <a:solidFill>
                <a:schemeClr val="tx1"/>
              </a:solidFill>
              <a:latin typeface="HG丸ｺﾞｼｯｸM-PRO" panose="020F0600000000000000" pitchFamily="50" charset="-128"/>
              <a:ea typeface="HG丸ｺﾞｼｯｸM-PRO" panose="020F0600000000000000" pitchFamily="50" charset="-128"/>
            </a:rPr>
            <a:t>　島本町桜井二丁目</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1</a:t>
          </a:r>
          <a:r>
            <a:rPr kumimoji="1" lang="ja-JP" altLang="en-US" sz="1100">
              <a:solidFill>
                <a:schemeClr val="tx1"/>
              </a:solidFill>
              <a:latin typeface="HG丸ｺﾞｼｯｸM-PRO" panose="020F0600000000000000" pitchFamily="50" charset="-128"/>
              <a:ea typeface="HG丸ｺﾞｼｯｸM-PRO" panose="020F0600000000000000" pitchFamily="50" charset="-128"/>
            </a:rPr>
            <a:t>番</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1</a:t>
          </a:r>
          <a:r>
            <a:rPr kumimoji="1" lang="ja-JP" altLang="en-US" sz="1100">
              <a:solidFill>
                <a:schemeClr val="tx1"/>
              </a:solidFill>
              <a:latin typeface="HG丸ｺﾞｼｯｸM-PRO" panose="020F0600000000000000" pitchFamily="50" charset="-128"/>
              <a:ea typeface="HG丸ｺﾞｼｯｸM-PRO" panose="020F0600000000000000" pitchFamily="50" charset="-128"/>
            </a:rPr>
            <a:t>号</a:t>
          </a:r>
        </a:p>
        <a:p>
          <a:pPr algn="l"/>
          <a:r>
            <a:rPr kumimoji="1" lang="ja-JP" altLang="en-US" sz="1100">
              <a:solidFill>
                <a:schemeClr val="tx1"/>
              </a:solidFill>
              <a:latin typeface="HG丸ｺﾞｼｯｸM-PRO" panose="020F0600000000000000" pitchFamily="50" charset="-128"/>
              <a:ea typeface="HG丸ｺﾞｼｯｸM-PRO" panose="020F0600000000000000" pitchFamily="50" charset="-128"/>
            </a:rPr>
            <a:t>　　　　　　　　　電話　</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075-962-2863</a:t>
          </a:r>
          <a:r>
            <a:rPr kumimoji="1" lang="ja-JP" altLang="en-US" sz="1100">
              <a:solidFill>
                <a:schemeClr val="tx1"/>
              </a:solidFill>
              <a:latin typeface="HG丸ｺﾞｼｯｸM-PRO" panose="020F0600000000000000" pitchFamily="50" charset="-128"/>
              <a:ea typeface="HG丸ｺﾞｼｯｸM-PRO" panose="020F0600000000000000" pitchFamily="50" charset="-128"/>
            </a:rPr>
            <a:t>　　</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FAX</a:t>
          </a:r>
          <a:r>
            <a:rPr kumimoji="1" lang="ja-JP" altLang="en-US" sz="1100">
              <a:solidFill>
                <a:schemeClr val="tx1"/>
              </a:solidFill>
              <a:latin typeface="HG丸ｺﾞｼｯｸM-PRO" panose="020F0600000000000000" pitchFamily="50" charset="-128"/>
              <a:ea typeface="HG丸ｺﾞｼｯｸM-PRO" panose="020F0600000000000000" pitchFamily="50" charset="-128"/>
            </a:rPr>
            <a:t>　</a:t>
          </a:r>
          <a:r>
            <a:rPr kumimoji="1" lang="en-US" altLang="ja-JP" sz="1100">
              <a:solidFill>
                <a:schemeClr val="tx1"/>
              </a:solidFill>
              <a:latin typeface="HG丸ｺﾞｼｯｸM-PRO" panose="020F0600000000000000" pitchFamily="50" charset="-128"/>
              <a:ea typeface="HG丸ｺﾞｼｯｸM-PRO" panose="020F0600000000000000" pitchFamily="50" charset="-128"/>
            </a:rPr>
            <a:t>075-961-6298</a:t>
          </a:r>
          <a:endParaRPr kumimoji="1" lang="ja-JP" altLang="en-US" sz="11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0</xdr:colOff>
      <xdr:row>54</xdr:row>
      <xdr:rowOff>57150</xdr:rowOff>
    </xdr:from>
    <xdr:to>
      <xdr:col>34</xdr:col>
      <xdr:colOff>15387</xdr:colOff>
      <xdr:row>55</xdr:row>
      <xdr:rowOff>133350</xdr:rowOff>
    </xdr:to>
    <xdr:pic>
      <xdr:nvPicPr>
        <xdr:cNvPr id="9" name="図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 y="10344150"/>
          <a:ext cx="6616212"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190498</xdr:colOff>
      <xdr:row>10</xdr:row>
      <xdr:rowOff>143007</xdr:rowOff>
    </xdr:from>
    <xdr:to>
      <xdr:col>28</xdr:col>
      <xdr:colOff>95249</xdr:colOff>
      <xdr:row>27</xdr:row>
      <xdr:rowOff>184225</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498" y="2048007"/>
          <a:ext cx="2571751" cy="3279718"/>
        </a:xfrm>
        <a:prstGeom prst="rect">
          <a:avLst/>
        </a:prstGeom>
      </xdr:spPr>
    </xdr:pic>
    <xdr:clientData/>
  </xdr:twoCellAnchor>
  <xdr:twoCellAnchor editAs="oneCell">
    <xdr:from>
      <xdr:col>7</xdr:col>
      <xdr:colOff>47623</xdr:colOff>
      <xdr:row>21</xdr:row>
      <xdr:rowOff>47238</xdr:rowOff>
    </xdr:from>
    <xdr:to>
      <xdr:col>14</xdr:col>
      <xdr:colOff>119060</xdr:colOff>
      <xdr:row>29</xdr:row>
      <xdr:rowOff>9525</xdr:rowOff>
    </xdr:to>
    <xdr:pic>
      <xdr:nvPicPr>
        <xdr:cNvPr id="6" name="図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81123" y="4047738"/>
          <a:ext cx="1404937" cy="148628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kg</a:t>
          </a:r>
          <a:r>
            <a:rPr lang="ja-JP" altLang="en-US" sz="900"/>
            <a:t>）</a:t>
          </a: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ℓ</a:t>
          </a:r>
          <a:r>
            <a:rPr lang="ja-JP" altLang="en-US" sz="900"/>
            <a:t>）</a:t>
          </a:r>
        </a:p>
      </cdr:txBody>
    </cdr:sp>
  </cdr:relSizeAnchor>
</c:userShapes>
</file>

<file path=xl/drawings/drawing12.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ℓ</a:t>
          </a:r>
          <a:r>
            <a:rPr lang="ja-JP" altLang="en-US" sz="900"/>
            <a:t>）</a:t>
          </a: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9" name="角丸四角形 8"/>
        <xdr:cNvSpPr/>
      </xdr:nvSpPr>
      <xdr:spPr>
        <a:xfrm>
          <a:off x="4257674" y="29432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2952750"/>
          <a:ext cx="38862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85725</xdr:colOff>
      <xdr:row>30</xdr:row>
      <xdr:rowOff>31750</xdr:rowOff>
    </xdr:from>
    <xdr:to>
      <xdr:col>19</xdr:col>
      <xdr:colOff>342900</xdr:colOff>
      <xdr:row>31</xdr:row>
      <xdr:rowOff>203200</xdr:rowOff>
    </xdr:to>
    <xdr:sp macro="" textlink="">
      <xdr:nvSpPr>
        <xdr:cNvPr id="7" name="テキスト ボックス 156"/>
        <xdr:cNvSpPr txBox="1"/>
      </xdr:nvSpPr>
      <xdr:spPr>
        <a:xfrm>
          <a:off x="4505325" y="5327650"/>
          <a:ext cx="221932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sz="1000" kern="100">
              <a:effectLst/>
              <a:latin typeface="メイリオ" panose="020B0604030504040204" pitchFamily="50" charset="-128"/>
              <a:ea typeface="メイリオ" panose="020B0604030504040204" pitchFamily="50" charset="-128"/>
              <a:cs typeface="メイリオ" panose="020B0604030504040204" pitchFamily="50" charset="-128"/>
            </a:rPr>
            <a:t>テレビを見ないときは悩まず</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a:t>
          </a:r>
          <a:r>
            <a:rPr lang="ja-JP" sz="1000" kern="100">
              <a:effectLst/>
              <a:latin typeface="メイリオ" panose="020B0604030504040204" pitchFamily="50" charset="-128"/>
              <a:ea typeface="メイリオ" panose="020B0604030504040204" pitchFamily="50" charset="-128"/>
              <a:cs typeface="メイリオ" panose="020B0604030504040204" pitchFamily="50" charset="-128"/>
            </a:rPr>
            <a:t>さっさと消しましょう。</a:t>
          </a: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8" name="角丸四角形 7"/>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114301</xdr:colOff>
      <xdr:row>22</xdr:row>
      <xdr:rowOff>209549</xdr:rowOff>
    </xdr:from>
    <xdr:to>
      <xdr:col>19</xdr:col>
      <xdr:colOff>284791</xdr:colOff>
      <xdr:row>29</xdr:row>
      <xdr:rowOff>228598</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91101" y="4133849"/>
          <a:ext cx="2132640" cy="1695449"/>
        </a:xfrm>
        <a:prstGeom prst="rect">
          <a:avLst/>
        </a:prstGeom>
      </xdr:spPr>
    </xdr:pic>
    <xdr:clientData/>
  </xdr:twoCellAnchor>
</xdr:wsDr>
</file>

<file path=xl/drawings/drawing14.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200025</xdr:colOff>
      <xdr:row>30</xdr:row>
      <xdr:rowOff>193675</xdr:rowOff>
    </xdr:from>
    <xdr:to>
      <xdr:col>20</xdr:col>
      <xdr:colOff>247650</xdr:colOff>
      <xdr:row>32</xdr:row>
      <xdr:rowOff>136525</xdr:rowOff>
    </xdr:to>
    <xdr:sp macro="" textlink="">
      <xdr:nvSpPr>
        <xdr:cNvPr id="6" name="テキスト ボックス 156"/>
        <xdr:cNvSpPr txBox="1"/>
      </xdr:nvSpPr>
      <xdr:spPr>
        <a:xfrm>
          <a:off x="5076825" y="6022975"/>
          <a:ext cx="2438400"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rPr>
            <a:t>普段使わない電気製品は</a:t>
          </a:r>
          <a:endParaRPr lang="en-US" altLang="ja-JP"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rPr>
            <a:t>　コンセントを抜きましょう。</a:t>
          </a:r>
          <a:endParaRPr lang="ja-JP"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0" name="角丸四角形 9"/>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304800</xdr:colOff>
      <xdr:row>23</xdr:row>
      <xdr:rowOff>18848</xdr:rowOff>
    </xdr:from>
    <xdr:to>
      <xdr:col>19</xdr:col>
      <xdr:colOff>180975</xdr:colOff>
      <xdr:row>30</xdr:row>
      <xdr:rowOff>190500</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81600" y="4171748"/>
          <a:ext cx="1838325" cy="1848052"/>
        </a:xfrm>
        <a:prstGeom prst="rect">
          <a:avLst/>
        </a:prstGeom>
      </xdr:spPr>
    </xdr:pic>
    <xdr:clientData/>
  </xdr:twoCellAnchor>
</xdr:wsDr>
</file>

<file path=xl/drawings/drawing16.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1" name="角丸四角形 10"/>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14</xdr:col>
      <xdr:colOff>38100</xdr:colOff>
      <xdr:row>22</xdr:row>
      <xdr:rowOff>190500</xdr:rowOff>
    </xdr:from>
    <xdr:to>
      <xdr:col>19</xdr:col>
      <xdr:colOff>143280</xdr:colOff>
      <xdr:row>29</xdr:row>
      <xdr:rowOff>171450</xdr:rowOff>
    </xdr:to>
    <xdr:pic>
      <xdr:nvPicPr>
        <xdr:cNvPr id="10" name="図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3525" y="4114800"/>
          <a:ext cx="1638705" cy="1657350"/>
        </a:xfrm>
        <a:prstGeom prst="rect">
          <a:avLst/>
        </a:prstGeom>
      </xdr:spPr>
    </xdr:pic>
    <xdr:clientData/>
  </xdr:twoCellAnchor>
  <xdr:twoCellAnchor>
    <xdr:from>
      <xdr:col>13</xdr:col>
      <xdr:colOff>142875</xdr:colOff>
      <xdr:row>30</xdr:row>
      <xdr:rowOff>85725</xdr:rowOff>
    </xdr:from>
    <xdr:to>
      <xdr:col>20</xdr:col>
      <xdr:colOff>142876</xdr:colOff>
      <xdr:row>32</xdr:row>
      <xdr:rowOff>28575</xdr:rowOff>
    </xdr:to>
    <xdr:sp macro="" textlink="">
      <xdr:nvSpPr>
        <xdr:cNvPr id="12" name="テキスト ボックス 156"/>
        <xdr:cNvSpPr txBox="1"/>
      </xdr:nvSpPr>
      <xdr:spPr>
        <a:xfrm>
          <a:off x="5019675" y="5915025"/>
          <a:ext cx="2390776"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rPr>
            <a:t>夏に向けて、</a:t>
          </a:r>
          <a:endParaRPr lang="en-US" altLang="ja-JP"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solidFill>
                <a:sysClr val="windowText" lastClr="000000"/>
              </a:solidFill>
              <a:effectLst/>
              <a:latin typeface="メイリオ" panose="020B0604030504040204" pitchFamily="50" charset="-128"/>
              <a:ea typeface="メイリオ" panose="020B0604030504040204" pitchFamily="50" charset="-128"/>
              <a:cs typeface="メイリオ" panose="020B0604030504040204" pitchFamily="50" charset="-128"/>
            </a:rPr>
            <a:t>　エアコンの掃除をしましょう</a:t>
          </a:r>
        </a:p>
      </xdr:txBody>
    </xdr:sp>
    <xdr:clientData/>
  </xdr:twoCellAnchor>
</xdr:wsDr>
</file>

<file path=xl/drawings/drawing18.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28574</xdr:colOff>
      <xdr:row>30</xdr:row>
      <xdr:rowOff>31750</xdr:rowOff>
    </xdr:from>
    <xdr:to>
      <xdr:col>20</xdr:col>
      <xdr:colOff>219074</xdr:colOff>
      <xdr:row>31</xdr:row>
      <xdr:rowOff>203200</xdr:rowOff>
    </xdr:to>
    <xdr:sp macro="" textlink="">
      <xdr:nvSpPr>
        <xdr:cNvPr id="5" name="テキスト ボックス 156"/>
        <xdr:cNvSpPr txBox="1"/>
      </xdr:nvSpPr>
      <xdr:spPr>
        <a:xfrm>
          <a:off x="4486274" y="5861050"/>
          <a:ext cx="258127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エアコンは適度な温度に設定し、</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服装で調節しましょう。</a:t>
          </a: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9" name="角丸四角形 8"/>
        <xdr:cNvSpPr/>
      </xdr:nvSpPr>
      <xdr:spPr>
        <a:xfrm>
          <a:off x="328612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38100</xdr:colOff>
      <xdr:row>27</xdr:row>
      <xdr:rowOff>150041</xdr:rowOff>
    </xdr:from>
    <xdr:to>
      <xdr:col>16</xdr:col>
      <xdr:colOff>161925</xdr:colOff>
      <xdr:row>29</xdr:row>
      <xdr:rowOff>125352</xdr:rowOff>
    </xdr:to>
    <xdr:pic>
      <xdr:nvPicPr>
        <xdr:cNvPr id="6"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14900" y="5293541"/>
          <a:ext cx="1257300" cy="432511"/>
        </a:xfrm>
        <a:prstGeom prst="rect">
          <a:avLst/>
        </a:prstGeom>
      </xdr:spPr>
    </xdr:pic>
    <xdr:clientData/>
  </xdr:twoCellAnchor>
  <xdr:twoCellAnchor editAs="oneCell">
    <xdr:from>
      <xdr:col>14</xdr:col>
      <xdr:colOff>0</xdr:colOff>
      <xdr:row>22</xdr:row>
      <xdr:rowOff>88131</xdr:rowOff>
    </xdr:from>
    <xdr:to>
      <xdr:col>19</xdr:col>
      <xdr:colOff>390524</xdr:colOff>
      <xdr:row>30</xdr:row>
      <xdr:rowOff>104775</xdr:rowOff>
    </xdr:to>
    <xdr:pic>
      <xdr:nvPicPr>
        <xdr:cNvPr id="8" name="図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05425" y="4012431"/>
          <a:ext cx="1924049" cy="19216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35</xdr:row>
      <xdr:rowOff>123825</xdr:rowOff>
    </xdr:from>
    <xdr:to>
      <xdr:col>31</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114299</xdr:colOff>
      <xdr:row>19</xdr:row>
      <xdr:rowOff>85725</xdr:rowOff>
    </xdr:from>
    <xdr:to>
      <xdr:col>36</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19050</xdr:colOff>
      <xdr:row>19</xdr:row>
      <xdr:rowOff>95250</xdr:rowOff>
    </xdr:from>
    <xdr:to>
      <xdr:col>27</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29</xdr:col>
      <xdr:colOff>400050</xdr:colOff>
      <xdr:row>24</xdr:row>
      <xdr:rowOff>9524</xdr:rowOff>
    </xdr:from>
    <xdr:to>
      <xdr:col>35</xdr:col>
      <xdr:colOff>123614</xdr:colOff>
      <xdr:row>29</xdr:row>
      <xdr:rowOff>162126</xdr:rowOff>
    </xdr:to>
    <xdr:pic>
      <xdr:nvPicPr>
        <xdr:cNvPr id="5"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0" y="4314824"/>
          <a:ext cx="1685714" cy="1448002"/>
        </a:xfrm>
        <a:prstGeom prst="rect">
          <a:avLst/>
        </a:prstGeom>
        <a:noFill/>
        <a:ln>
          <a:noFill/>
        </a:ln>
      </xdr:spPr>
    </xdr:pic>
    <xdr:clientData/>
  </xdr:twoCellAnchor>
  <xdr:twoCellAnchor>
    <xdr:from>
      <xdr:col>29</xdr:col>
      <xdr:colOff>85725</xdr:colOff>
      <xdr:row>30</xdr:row>
      <xdr:rowOff>31750</xdr:rowOff>
    </xdr:from>
    <xdr:to>
      <xdr:col>35</xdr:col>
      <xdr:colOff>342900</xdr:colOff>
      <xdr:row>31</xdr:row>
      <xdr:rowOff>203200</xdr:rowOff>
    </xdr:to>
    <xdr:sp macro="" textlink="">
      <xdr:nvSpPr>
        <xdr:cNvPr id="6" name="テキスト ボックス 156"/>
        <xdr:cNvSpPr txBox="1"/>
      </xdr:nvSpPr>
      <xdr:spPr>
        <a:xfrm>
          <a:off x="4543425" y="5861050"/>
          <a:ext cx="221932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sz="1000" kern="100">
              <a:effectLst/>
              <a:latin typeface="メイリオ" panose="020B0604030504040204" pitchFamily="50" charset="-128"/>
              <a:ea typeface="メイリオ" panose="020B0604030504040204" pitchFamily="50" charset="-128"/>
              <a:cs typeface="メイリオ" panose="020B0604030504040204" pitchFamily="50" charset="-128"/>
            </a:rPr>
            <a:t>テレビを見ないときは悩まず</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a:t>
          </a:r>
          <a:r>
            <a:rPr lang="ja-JP" sz="1000" kern="100">
              <a:effectLst/>
              <a:latin typeface="メイリオ" panose="020B0604030504040204" pitchFamily="50" charset="-128"/>
              <a:ea typeface="メイリオ" panose="020B0604030504040204" pitchFamily="50" charset="-128"/>
              <a:cs typeface="メイリオ" panose="020B0604030504040204" pitchFamily="50" charset="-128"/>
            </a:rPr>
            <a:t>さっさと消しましょう。</a:t>
          </a:r>
        </a:p>
      </xdr:txBody>
    </xdr:sp>
    <xdr:clientData/>
  </xdr:twoCellAnchor>
  <xdr:twoCellAnchor>
    <xdr:from>
      <xdr:col>23</xdr:col>
      <xdr:colOff>447675</xdr:colOff>
      <xdr:row>0</xdr:row>
      <xdr:rowOff>123825</xdr:rowOff>
    </xdr:from>
    <xdr:to>
      <xdr:col>36</xdr:col>
      <xdr:colOff>152400</xdr:colOff>
      <xdr:row>3</xdr:row>
      <xdr:rowOff>0</xdr:rowOff>
    </xdr:to>
    <xdr:sp macro="" textlink="">
      <xdr:nvSpPr>
        <xdr:cNvPr id="7" name="角丸四角形 6"/>
        <xdr:cNvSpPr/>
      </xdr:nvSpPr>
      <xdr:spPr>
        <a:xfrm>
          <a:off x="10868025" y="123825"/>
          <a:ext cx="4210050" cy="714375"/>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xdr:from>
      <xdr:col>0</xdr:col>
      <xdr:colOff>66675</xdr:colOff>
      <xdr:row>0</xdr:row>
      <xdr:rowOff>38099</xdr:rowOff>
    </xdr:from>
    <xdr:to>
      <xdr:col>13</xdr:col>
      <xdr:colOff>390525</xdr:colOff>
      <xdr:row>1</xdr:row>
      <xdr:rowOff>276224</xdr:rowOff>
    </xdr:to>
    <xdr:sp macro="" textlink="">
      <xdr:nvSpPr>
        <xdr:cNvPr id="8" name="テキスト ボックス 7"/>
        <xdr:cNvSpPr txBox="1"/>
      </xdr:nvSpPr>
      <xdr:spPr>
        <a:xfrm>
          <a:off x="66675" y="38099"/>
          <a:ext cx="688657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00B050"/>
              </a:solidFill>
              <a:latin typeface="HGS創英角ﾎﾟｯﾌﾟ体" panose="040B0A00000000000000" pitchFamily="50" charset="-128"/>
              <a:ea typeface="HGS創英角ﾎﾟｯﾌﾟ体" panose="040B0A00000000000000" pitchFamily="50" charset="-128"/>
            </a:rPr>
            <a:t>環境家計簿の使用方法</a:t>
          </a:r>
        </a:p>
      </xdr:txBody>
    </xdr:sp>
    <xdr:clientData/>
  </xdr:twoCellAnchor>
  <xdr:twoCellAnchor>
    <xdr:from>
      <xdr:col>0</xdr:col>
      <xdr:colOff>95250</xdr:colOff>
      <xdr:row>1</xdr:row>
      <xdr:rowOff>161924</xdr:rowOff>
    </xdr:from>
    <xdr:to>
      <xdr:col>14</xdr:col>
      <xdr:colOff>352425</xdr:colOff>
      <xdr:row>17</xdr:row>
      <xdr:rowOff>19050</xdr:rowOff>
    </xdr:to>
    <xdr:sp macro="" textlink="">
      <xdr:nvSpPr>
        <xdr:cNvPr id="9" name="テキスト ボックス 8"/>
        <xdr:cNvSpPr txBox="1"/>
      </xdr:nvSpPr>
      <xdr:spPr>
        <a:xfrm>
          <a:off x="95250" y="464483"/>
          <a:ext cx="7316881" cy="2613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１．４月から翌年３月まで、各月のシートを使用して、電気や水道、ガス等の</a:t>
          </a:r>
          <a:r>
            <a:rPr kumimoji="1" lang="ja-JP" altLang="ja-JP" sz="10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使用</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量を入力してください。</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２．各月のシートの記入欄（赤い枠で囲われた箇所）の「黄色の網掛けの欄」に、該当する数値を入力してください。</a:t>
          </a: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３．電気や水道、ガス等の使用量は、伝票に記載された値を参考にしてください。伝票には、前年同月の使用量も示されて</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いますので、入力時に参考にしてください。</a:t>
          </a: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４．それぞれの数値を「黄色の網掛けの欄」に入力することで、「青色の網掛けの欄」は自動的に計算されます。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５．各月のシートに数値を入力すると、「年間のまとめ」のシートに平成</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30</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年度のデータが一覧化して示され、</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月別の推移を確認することができます。</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（注意）電力自由化に伴い、関西電力㈱以外から電気を購入している場合は、電力購入先のシートで電力会社を選択して</a:t>
          </a:r>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
          </a:r>
          <a:b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b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　　　　ください。</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editAs="oneCell">
    <xdr:from>
      <xdr:col>10</xdr:col>
      <xdr:colOff>19055</xdr:colOff>
      <xdr:row>28</xdr:row>
      <xdr:rowOff>219084</xdr:rowOff>
    </xdr:from>
    <xdr:to>
      <xdr:col>14</xdr:col>
      <xdr:colOff>171184</xdr:colOff>
      <xdr:row>48</xdr:row>
      <xdr:rowOff>137542</xdr:rowOff>
    </xdr:to>
    <xdr:pic>
      <xdr:nvPicPr>
        <xdr:cNvPr id="12" name="図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5" y="5591184"/>
          <a:ext cx="2171429" cy="46428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476251</xdr:colOff>
      <xdr:row>29</xdr:row>
      <xdr:rowOff>19051</xdr:rowOff>
    </xdr:from>
    <xdr:to>
      <xdr:col>8</xdr:col>
      <xdr:colOff>387627</xdr:colOff>
      <xdr:row>48</xdr:row>
      <xdr:rowOff>152401</xdr:rowOff>
    </xdr:to>
    <xdr:pic>
      <xdr:nvPicPr>
        <xdr:cNvPr id="13" name="図 1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95551" y="5619751"/>
          <a:ext cx="1930676" cy="462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xdr:colOff>
      <xdr:row>17</xdr:row>
      <xdr:rowOff>85725</xdr:rowOff>
    </xdr:from>
    <xdr:to>
      <xdr:col>13</xdr:col>
      <xdr:colOff>361950</xdr:colOff>
      <xdr:row>20</xdr:row>
      <xdr:rowOff>95250</xdr:rowOff>
    </xdr:to>
    <xdr:sp macro="" textlink="">
      <xdr:nvSpPr>
        <xdr:cNvPr id="16" name="テキスト ボックス 15"/>
        <xdr:cNvSpPr txBox="1"/>
      </xdr:nvSpPr>
      <xdr:spPr>
        <a:xfrm>
          <a:off x="38100" y="3171825"/>
          <a:ext cx="6886575" cy="542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600" b="1">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600" b="1">
              <a:latin typeface="メイリオ" panose="020B0604030504040204" pitchFamily="50" charset="-128"/>
              <a:ea typeface="メイリオ" panose="020B0604030504040204" pitchFamily="50" charset="-128"/>
              <a:cs typeface="メイリオ" panose="020B0604030504040204" pitchFamily="50" charset="-128"/>
            </a:rPr>
            <a:t> 伝　票　の　見　方</a:t>
          </a:r>
          <a:r>
            <a:rPr kumimoji="1" lang="ja-JP" altLang="en-US" sz="1600" b="1" baseline="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600" b="1">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6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0</xdr:col>
      <xdr:colOff>0</xdr:colOff>
      <xdr:row>27</xdr:row>
      <xdr:rowOff>152400</xdr:rowOff>
    </xdr:from>
    <xdr:to>
      <xdr:col>3</xdr:col>
      <xdr:colOff>314325</xdr:colOff>
      <xdr:row>28</xdr:row>
      <xdr:rowOff>200026</xdr:rowOff>
    </xdr:to>
    <xdr:sp macro="" textlink="">
      <xdr:nvSpPr>
        <xdr:cNvPr id="17" name="テキスト ボックス 16"/>
        <xdr:cNvSpPr txBox="1"/>
      </xdr:nvSpPr>
      <xdr:spPr>
        <a:xfrm>
          <a:off x="0" y="5295900"/>
          <a:ext cx="1828800" cy="276226"/>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0">
              <a:solidFill>
                <a:schemeClr val="bg1"/>
              </a:solidFill>
              <a:latin typeface="HGP創英角ｺﾞｼｯｸUB" panose="020B0900000000000000" pitchFamily="50" charset="-128"/>
              <a:ea typeface="HGP創英角ｺﾞｼｯｸUB" panose="020B0900000000000000" pitchFamily="50" charset="-128"/>
            </a:rPr>
            <a:t>電　　　気</a:t>
          </a:r>
        </a:p>
      </xdr:txBody>
    </xdr:sp>
    <xdr:clientData/>
  </xdr:twoCellAnchor>
  <xdr:twoCellAnchor editAs="oneCell">
    <xdr:from>
      <xdr:col>0</xdr:col>
      <xdr:colOff>0</xdr:colOff>
      <xdr:row>29</xdr:row>
      <xdr:rowOff>19050</xdr:rowOff>
    </xdr:from>
    <xdr:to>
      <xdr:col>4</xdr:col>
      <xdr:colOff>0</xdr:colOff>
      <xdr:row>48</xdr:row>
      <xdr:rowOff>205167</xdr:rowOff>
    </xdr:to>
    <xdr:pic>
      <xdr:nvPicPr>
        <xdr:cNvPr id="18" name="図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5619750"/>
          <a:ext cx="2019300" cy="4681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20</xdr:row>
      <xdr:rowOff>0</xdr:rowOff>
    </xdr:from>
    <xdr:to>
      <xdr:col>15</xdr:col>
      <xdr:colOff>47624</xdr:colOff>
      <xdr:row>26</xdr:row>
      <xdr:rowOff>190500</xdr:rowOff>
    </xdr:to>
    <xdr:sp macro="" textlink="">
      <xdr:nvSpPr>
        <xdr:cNvPr id="19" name="テキスト ボックス 18"/>
        <xdr:cNvSpPr txBox="1"/>
      </xdr:nvSpPr>
      <xdr:spPr>
        <a:xfrm>
          <a:off x="95250" y="3619500"/>
          <a:ext cx="7524749" cy="1485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電気、水道、都市ガスについては、受領した伝票より以下の</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【C】</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を把握してください。</a:t>
          </a:r>
          <a:endParaRPr kumimoji="1" lang="en-US" altLang="ja-JP" sz="11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【A】</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前年同月の使用量</a:t>
          </a:r>
          <a:endParaRPr kumimoji="1" lang="en-US" altLang="ja-JP" sz="11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【B】</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今月の使用量</a:t>
          </a:r>
          <a:endParaRPr kumimoji="1" lang="en-US" altLang="ja-JP" sz="11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　　　</a:t>
          </a:r>
          <a:r>
            <a:rPr kumimoji="1" lang="en-US" altLang="ja-JP" sz="1100">
              <a:latin typeface="メイリオ" panose="020B0604030504040204" pitchFamily="50" charset="-128"/>
              <a:ea typeface="メイリオ" panose="020B0604030504040204" pitchFamily="50" charset="-128"/>
              <a:cs typeface="メイリオ" panose="020B0604030504040204" pitchFamily="50" charset="-128"/>
            </a:rPr>
            <a:t>【C】</a:t>
          </a:r>
          <a:r>
            <a:rPr kumimoji="1" lang="ja-JP" altLang="en-US" sz="1100">
              <a:latin typeface="メイリオ" panose="020B0604030504040204" pitchFamily="50" charset="-128"/>
              <a:ea typeface="メイリオ" panose="020B0604030504040204" pitchFamily="50" charset="-128"/>
              <a:cs typeface="メイリオ" panose="020B0604030504040204" pitchFamily="50" charset="-128"/>
            </a:rPr>
            <a:t>今月の支払金額</a:t>
          </a:r>
        </a:p>
      </xdr:txBody>
    </xdr:sp>
    <xdr:clientData/>
  </xdr:twoCellAnchor>
  <xdr:twoCellAnchor>
    <xdr:from>
      <xdr:col>1</xdr:col>
      <xdr:colOff>419100</xdr:colOff>
      <xdr:row>32</xdr:row>
      <xdr:rowOff>28575</xdr:rowOff>
    </xdr:from>
    <xdr:to>
      <xdr:col>3</xdr:col>
      <xdr:colOff>114300</xdr:colOff>
      <xdr:row>33</xdr:row>
      <xdr:rowOff>180975</xdr:rowOff>
    </xdr:to>
    <xdr:sp macro="" textlink="">
      <xdr:nvSpPr>
        <xdr:cNvPr id="20" name="円/楕円 19"/>
        <xdr:cNvSpPr/>
      </xdr:nvSpPr>
      <xdr:spPr>
        <a:xfrm>
          <a:off x="923925" y="6315075"/>
          <a:ext cx="704850" cy="3810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485775</xdr:colOff>
      <xdr:row>37</xdr:row>
      <xdr:rowOff>85725</xdr:rowOff>
    </xdr:from>
    <xdr:to>
      <xdr:col>3</xdr:col>
      <xdr:colOff>180975</xdr:colOff>
      <xdr:row>38</xdr:row>
      <xdr:rowOff>123825</xdr:rowOff>
    </xdr:to>
    <xdr:sp macro="" textlink="">
      <xdr:nvSpPr>
        <xdr:cNvPr id="21" name="円/楕円 20"/>
        <xdr:cNvSpPr/>
      </xdr:nvSpPr>
      <xdr:spPr>
        <a:xfrm>
          <a:off x="990600" y="7515225"/>
          <a:ext cx="704850" cy="2667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457200</xdr:colOff>
      <xdr:row>36</xdr:row>
      <xdr:rowOff>95249</xdr:rowOff>
    </xdr:from>
    <xdr:to>
      <xdr:col>2</xdr:col>
      <xdr:colOff>466725</xdr:colOff>
      <xdr:row>37</xdr:row>
      <xdr:rowOff>123824</xdr:rowOff>
    </xdr:to>
    <xdr:sp macro="" textlink="">
      <xdr:nvSpPr>
        <xdr:cNvPr id="22" name="円/楕円 21"/>
        <xdr:cNvSpPr/>
      </xdr:nvSpPr>
      <xdr:spPr>
        <a:xfrm>
          <a:off x="962025" y="7296149"/>
          <a:ext cx="514350" cy="2571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190499</xdr:colOff>
      <xdr:row>32</xdr:row>
      <xdr:rowOff>95250</xdr:rowOff>
    </xdr:from>
    <xdr:to>
      <xdr:col>5</xdr:col>
      <xdr:colOff>85724</xdr:colOff>
      <xdr:row>33</xdr:row>
      <xdr:rowOff>133350</xdr:rowOff>
    </xdr:to>
    <xdr:sp macro="" textlink="">
      <xdr:nvSpPr>
        <xdr:cNvPr id="23" name="テキスト ボックス 22"/>
        <xdr:cNvSpPr txBox="1"/>
      </xdr:nvSpPr>
      <xdr:spPr>
        <a:xfrm>
          <a:off x="1704974" y="6381750"/>
          <a:ext cx="90487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【B】</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228600</xdr:colOff>
      <xdr:row>36</xdr:row>
      <xdr:rowOff>76200</xdr:rowOff>
    </xdr:from>
    <xdr:to>
      <xdr:col>5</xdr:col>
      <xdr:colOff>0</xdr:colOff>
      <xdr:row>37</xdr:row>
      <xdr:rowOff>152400</xdr:rowOff>
    </xdr:to>
    <xdr:sp macro="" textlink="">
      <xdr:nvSpPr>
        <xdr:cNvPr id="24" name="テキスト ボックス 23"/>
        <xdr:cNvSpPr txBox="1"/>
      </xdr:nvSpPr>
      <xdr:spPr>
        <a:xfrm>
          <a:off x="1743075" y="7277100"/>
          <a:ext cx="7810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228600</xdr:colOff>
      <xdr:row>37</xdr:row>
      <xdr:rowOff>133350</xdr:rowOff>
    </xdr:from>
    <xdr:to>
      <xdr:col>5</xdr:col>
      <xdr:colOff>0</xdr:colOff>
      <xdr:row>38</xdr:row>
      <xdr:rowOff>114300</xdr:rowOff>
    </xdr:to>
    <xdr:sp macro="" textlink="">
      <xdr:nvSpPr>
        <xdr:cNvPr id="25" name="テキスト ボックス 24"/>
        <xdr:cNvSpPr txBox="1"/>
      </xdr:nvSpPr>
      <xdr:spPr>
        <a:xfrm>
          <a:off x="1743075" y="7562850"/>
          <a:ext cx="78105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【C】</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114300</xdr:colOff>
      <xdr:row>32</xdr:row>
      <xdr:rowOff>219075</xdr:rowOff>
    </xdr:from>
    <xdr:to>
      <xdr:col>3</xdr:col>
      <xdr:colOff>485775</xdr:colOff>
      <xdr:row>32</xdr:row>
      <xdr:rowOff>219075</xdr:rowOff>
    </xdr:to>
    <xdr:cxnSp macro="">
      <xdr:nvCxnSpPr>
        <xdr:cNvPr id="27" name="直線矢印コネクタ 26"/>
        <xdr:cNvCxnSpPr>
          <a:stCxn id="20" idx="6"/>
        </xdr:cNvCxnSpPr>
      </xdr:nvCxnSpPr>
      <xdr:spPr>
        <a:xfrm>
          <a:off x="1628775" y="6505575"/>
          <a:ext cx="37147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485775</xdr:colOff>
      <xdr:row>37</xdr:row>
      <xdr:rowOff>1</xdr:rowOff>
    </xdr:from>
    <xdr:to>
      <xdr:col>3</xdr:col>
      <xdr:colOff>484950</xdr:colOff>
      <xdr:row>37</xdr:row>
      <xdr:rowOff>1</xdr:rowOff>
    </xdr:to>
    <xdr:cxnSp macro="">
      <xdr:nvCxnSpPr>
        <xdr:cNvPr id="28" name="直線矢印コネクタ 27"/>
        <xdr:cNvCxnSpPr/>
      </xdr:nvCxnSpPr>
      <xdr:spPr>
        <a:xfrm>
          <a:off x="1495425" y="7429501"/>
          <a:ext cx="504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37</xdr:row>
      <xdr:rowOff>219075</xdr:rowOff>
    </xdr:from>
    <xdr:to>
      <xdr:col>3</xdr:col>
      <xdr:colOff>485925</xdr:colOff>
      <xdr:row>37</xdr:row>
      <xdr:rowOff>219075</xdr:rowOff>
    </xdr:to>
    <xdr:cxnSp macro="">
      <xdr:nvCxnSpPr>
        <xdr:cNvPr id="32" name="直線矢印コネクタ 31"/>
        <xdr:cNvCxnSpPr/>
      </xdr:nvCxnSpPr>
      <xdr:spPr>
        <a:xfrm>
          <a:off x="1676400" y="7648575"/>
          <a:ext cx="324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25</xdr:row>
      <xdr:rowOff>133350</xdr:rowOff>
    </xdr:from>
    <xdr:to>
      <xdr:col>16</xdr:col>
      <xdr:colOff>190500</xdr:colOff>
      <xdr:row>25</xdr:row>
      <xdr:rowOff>133350</xdr:rowOff>
    </xdr:to>
    <xdr:cxnSp macro="">
      <xdr:nvCxnSpPr>
        <xdr:cNvPr id="35" name="直線矢印コネクタ 34"/>
        <xdr:cNvCxnSpPr/>
      </xdr:nvCxnSpPr>
      <xdr:spPr>
        <a:xfrm>
          <a:off x="2143125" y="4819650"/>
          <a:ext cx="6124575" cy="0"/>
        </a:xfrm>
        <a:prstGeom prst="straightConnector1">
          <a:avLst/>
        </a:prstGeom>
        <a:ln w="1905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123824</xdr:colOff>
      <xdr:row>25</xdr:row>
      <xdr:rowOff>133351</xdr:rowOff>
    </xdr:from>
    <xdr:to>
      <xdr:col>4</xdr:col>
      <xdr:colOff>123824</xdr:colOff>
      <xdr:row>32</xdr:row>
      <xdr:rowOff>81151</xdr:rowOff>
    </xdr:to>
    <xdr:cxnSp macro="">
      <xdr:nvCxnSpPr>
        <xdr:cNvPr id="36" name="直線矢印コネクタ 35"/>
        <xdr:cNvCxnSpPr/>
      </xdr:nvCxnSpPr>
      <xdr:spPr>
        <a:xfrm flipH="1" flipV="1">
          <a:off x="2143124" y="4819651"/>
          <a:ext cx="0" cy="1548000"/>
        </a:xfrm>
        <a:prstGeom prst="straightConnector1">
          <a:avLst/>
        </a:prstGeom>
        <a:ln w="19050">
          <a:solidFill>
            <a:srgbClr val="FF0000"/>
          </a:solidFill>
          <a:prstDash val="das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123825</xdr:colOff>
      <xdr:row>33</xdr:row>
      <xdr:rowOff>104775</xdr:rowOff>
    </xdr:from>
    <xdr:to>
      <xdr:col>4</xdr:col>
      <xdr:colOff>123825</xdr:colOff>
      <xdr:row>36</xdr:row>
      <xdr:rowOff>102975</xdr:rowOff>
    </xdr:to>
    <xdr:cxnSp macro="">
      <xdr:nvCxnSpPr>
        <xdr:cNvPr id="39" name="直線矢印コネクタ 38"/>
        <xdr:cNvCxnSpPr/>
      </xdr:nvCxnSpPr>
      <xdr:spPr>
        <a:xfrm flipV="1">
          <a:off x="2143125" y="6619875"/>
          <a:ext cx="0" cy="684000"/>
        </a:xfrm>
        <a:prstGeom prst="straightConnector1">
          <a:avLst/>
        </a:prstGeom>
        <a:ln w="19050">
          <a:solidFill>
            <a:srgbClr val="FF0000"/>
          </a:solidFill>
          <a:prstDash val="das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27</xdr:row>
      <xdr:rowOff>152400</xdr:rowOff>
    </xdr:from>
    <xdr:to>
      <xdr:col>8</xdr:col>
      <xdr:colOff>342900</xdr:colOff>
      <xdr:row>28</xdr:row>
      <xdr:rowOff>200026</xdr:rowOff>
    </xdr:to>
    <xdr:sp macro="" textlink="">
      <xdr:nvSpPr>
        <xdr:cNvPr id="43" name="テキスト ボックス 42"/>
        <xdr:cNvSpPr txBox="1"/>
      </xdr:nvSpPr>
      <xdr:spPr>
        <a:xfrm>
          <a:off x="2552700" y="5295900"/>
          <a:ext cx="1828800" cy="276226"/>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0">
              <a:solidFill>
                <a:schemeClr val="bg1"/>
              </a:solidFill>
              <a:latin typeface="HGP創英角ｺﾞｼｯｸUB" panose="020B0900000000000000" pitchFamily="50" charset="-128"/>
              <a:ea typeface="HGP創英角ｺﾞｼｯｸUB" panose="020B0900000000000000" pitchFamily="50" charset="-128"/>
            </a:rPr>
            <a:t>水　　　道</a:t>
          </a:r>
        </a:p>
      </xdr:txBody>
    </xdr:sp>
    <xdr:clientData/>
  </xdr:twoCellAnchor>
  <xdr:twoCellAnchor>
    <xdr:from>
      <xdr:col>7</xdr:col>
      <xdr:colOff>476250</xdr:colOff>
      <xdr:row>36</xdr:row>
      <xdr:rowOff>85726</xdr:rowOff>
    </xdr:from>
    <xdr:to>
      <xdr:col>8</xdr:col>
      <xdr:colOff>295275</xdr:colOff>
      <xdr:row>37</xdr:row>
      <xdr:rowOff>19050</xdr:rowOff>
    </xdr:to>
    <xdr:sp macro="" textlink="">
      <xdr:nvSpPr>
        <xdr:cNvPr id="50" name="円/楕円 49"/>
        <xdr:cNvSpPr/>
      </xdr:nvSpPr>
      <xdr:spPr>
        <a:xfrm>
          <a:off x="4010025" y="7286626"/>
          <a:ext cx="323850" cy="16192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190500</xdr:colOff>
      <xdr:row>36</xdr:row>
      <xdr:rowOff>19050</xdr:rowOff>
    </xdr:from>
    <xdr:to>
      <xdr:col>10</xdr:col>
      <xdr:colOff>76200</xdr:colOff>
      <xdr:row>37</xdr:row>
      <xdr:rowOff>57150</xdr:rowOff>
    </xdr:to>
    <xdr:sp macro="" textlink="">
      <xdr:nvSpPr>
        <xdr:cNvPr id="53" name="テキスト ボックス 52"/>
        <xdr:cNvSpPr txBox="1"/>
      </xdr:nvSpPr>
      <xdr:spPr>
        <a:xfrm>
          <a:off x="4229100" y="7219950"/>
          <a:ext cx="895350"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【B】</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438150</xdr:colOff>
      <xdr:row>37</xdr:row>
      <xdr:rowOff>19051</xdr:rowOff>
    </xdr:from>
    <xdr:to>
      <xdr:col>8</xdr:col>
      <xdr:colOff>257175</xdr:colOff>
      <xdr:row>37</xdr:row>
      <xdr:rowOff>180975</xdr:rowOff>
    </xdr:to>
    <xdr:sp macro="" textlink="">
      <xdr:nvSpPr>
        <xdr:cNvPr id="54" name="円/楕円 53"/>
        <xdr:cNvSpPr/>
      </xdr:nvSpPr>
      <xdr:spPr>
        <a:xfrm>
          <a:off x="3971925" y="7448551"/>
          <a:ext cx="323850" cy="16192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238124</xdr:colOff>
      <xdr:row>36</xdr:row>
      <xdr:rowOff>209550</xdr:rowOff>
    </xdr:from>
    <xdr:to>
      <xdr:col>10</xdr:col>
      <xdr:colOff>38099</xdr:colOff>
      <xdr:row>38</xdr:row>
      <xdr:rowOff>38100</xdr:rowOff>
    </xdr:to>
    <xdr:sp macro="" textlink="">
      <xdr:nvSpPr>
        <xdr:cNvPr id="56" name="テキスト ボックス 55"/>
        <xdr:cNvSpPr txBox="1"/>
      </xdr:nvSpPr>
      <xdr:spPr>
        <a:xfrm>
          <a:off x="4276724" y="7410450"/>
          <a:ext cx="80962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xdr:col>
      <xdr:colOff>219074</xdr:colOff>
      <xdr:row>40</xdr:row>
      <xdr:rowOff>47625</xdr:rowOff>
    </xdr:from>
    <xdr:to>
      <xdr:col>8</xdr:col>
      <xdr:colOff>257174</xdr:colOff>
      <xdr:row>41</xdr:row>
      <xdr:rowOff>85725</xdr:rowOff>
    </xdr:to>
    <xdr:sp macro="" textlink="">
      <xdr:nvSpPr>
        <xdr:cNvPr id="57" name="円/楕円 56"/>
        <xdr:cNvSpPr/>
      </xdr:nvSpPr>
      <xdr:spPr>
        <a:xfrm>
          <a:off x="3752849" y="8162925"/>
          <a:ext cx="542925" cy="2667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266699</xdr:colOff>
      <xdr:row>40</xdr:row>
      <xdr:rowOff>85725</xdr:rowOff>
    </xdr:from>
    <xdr:to>
      <xdr:col>10</xdr:col>
      <xdr:colOff>28575</xdr:colOff>
      <xdr:row>41</xdr:row>
      <xdr:rowOff>95250</xdr:rowOff>
    </xdr:to>
    <xdr:sp macro="" textlink="">
      <xdr:nvSpPr>
        <xdr:cNvPr id="58" name="テキスト ボックス 57"/>
        <xdr:cNvSpPr txBox="1"/>
      </xdr:nvSpPr>
      <xdr:spPr>
        <a:xfrm>
          <a:off x="4305299" y="8201025"/>
          <a:ext cx="771526"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【C】</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xdr:col>
      <xdr:colOff>133350</xdr:colOff>
      <xdr:row>26</xdr:row>
      <xdr:rowOff>123825</xdr:rowOff>
    </xdr:from>
    <xdr:to>
      <xdr:col>16</xdr:col>
      <xdr:colOff>190500</xdr:colOff>
      <xdr:row>26</xdr:row>
      <xdr:rowOff>123825</xdr:rowOff>
    </xdr:to>
    <xdr:cxnSp macro="">
      <xdr:nvCxnSpPr>
        <xdr:cNvPr id="61" name="直線矢印コネクタ 60"/>
        <xdr:cNvCxnSpPr/>
      </xdr:nvCxnSpPr>
      <xdr:spPr>
        <a:xfrm>
          <a:off x="4676775" y="5038725"/>
          <a:ext cx="3590925" cy="0"/>
        </a:xfrm>
        <a:prstGeom prst="straightConnector1">
          <a:avLst/>
        </a:prstGeom>
        <a:ln w="1905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123824</xdr:colOff>
      <xdr:row>26</xdr:row>
      <xdr:rowOff>190500</xdr:rowOff>
    </xdr:from>
    <xdr:to>
      <xdr:col>9</xdr:col>
      <xdr:colOff>133350</xdr:colOff>
      <xdr:row>36</xdr:row>
      <xdr:rowOff>19050</xdr:rowOff>
    </xdr:to>
    <xdr:cxnSp macro="">
      <xdr:nvCxnSpPr>
        <xdr:cNvPr id="62" name="直線矢印コネクタ 61"/>
        <xdr:cNvCxnSpPr>
          <a:stCxn id="53" idx="0"/>
        </xdr:cNvCxnSpPr>
      </xdr:nvCxnSpPr>
      <xdr:spPr>
        <a:xfrm flipH="1" flipV="1">
          <a:off x="4667249" y="5105400"/>
          <a:ext cx="9526" cy="2114550"/>
        </a:xfrm>
        <a:prstGeom prst="straightConnector1">
          <a:avLst/>
        </a:prstGeom>
        <a:ln w="19050">
          <a:solidFill>
            <a:srgbClr val="FF0000"/>
          </a:solidFill>
          <a:prstDash val="das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123825</xdr:colOff>
      <xdr:row>37</xdr:row>
      <xdr:rowOff>209550</xdr:rowOff>
    </xdr:from>
    <xdr:to>
      <xdr:col>9</xdr:col>
      <xdr:colOff>123825</xdr:colOff>
      <xdr:row>40</xdr:row>
      <xdr:rowOff>93450</xdr:rowOff>
    </xdr:to>
    <xdr:cxnSp macro="">
      <xdr:nvCxnSpPr>
        <xdr:cNvPr id="65" name="直線矢印コネクタ 64"/>
        <xdr:cNvCxnSpPr/>
      </xdr:nvCxnSpPr>
      <xdr:spPr>
        <a:xfrm flipH="1" flipV="1">
          <a:off x="4667250" y="7639050"/>
          <a:ext cx="0" cy="569700"/>
        </a:xfrm>
        <a:prstGeom prst="straightConnector1">
          <a:avLst/>
        </a:prstGeom>
        <a:ln w="19050">
          <a:solidFill>
            <a:srgbClr val="FF0000"/>
          </a:solidFill>
          <a:prstDash val="das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200025</xdr:colOff>
      <xdr:row>27</xdr:row>
      <xdr:rowOff>161925</xdr:rowOff>
    </xdr:from>
    <xdr:to>
      <xdr:col>14</xdr:col>
      <xdr:colOff>9525</xdr:colOff>
      <xdr:row>28</xdr:row>
      <xdr:rowOff>209551</xdr:rowOff>
    </xdr:to>
    <xdr:sp macro="" textlink="">
      <xdr:nvSpPr>
        <xdr:cNvPr id="69" name="テキスト ボックス 68"/>
        <xdr:cNvSpPr txBox="1"/>
      </xdr:nvSpPr>
      <xdr:spPr>
        <a:xfrm>
          <a:off x="5248275" y="5305425"/>
          <a:ext cx="1828800" cy="276226"/>
        </a:xfrm>
        <a:prstGeom prst="rect">
          <a:avLst/>
        </a:prstGeom>
        <a:solidFill>
          <a:srgbClr val="00B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0">
              <a:solidFill>
                <a:schemeClr val="bg1"/>
              </a:solidFill>
              <a:latin typeface="HGP創英角ｺﾞｼｯｸUB" panose="020B0900000000000000" pitchFamily="50" charset="-128"/>
              <a:ea typeface="HGP創英角ｺﾞｼｯｸUB" panose="020B0900000000000000" pitchFamily="50" charset="-128"/>
            </a:rPr>
            <a:t>都　市　ガ　ス</a:t>
          </a:r>
        </a:p>
      </xdr:txBody>
    </xdr:sp>
    <xdr:clientData/>
  </xdr:twoCellAnchor>
  <xdr:twoCellAnchor>
    <xdr:from>
      <xdr:col>13</xdr:col>
      <xdr:colOff>304800</xdr:colOff>
      <xdr:row>38</xdr:row>
      <xdr:rowOff>95251</xdr:rowOff>
    </xdr:from>
    <xdr:to>
      <xdr:col>14</xdr:col>
      <xdr:colOff>123825</xdr:colOff>
      <xdr:row>39</xdr:row>
      <xdr:rowOff>28575</xdr:rowOff>
    </xdr:to>
    <xdr:sp macro="" textlink="">
      <xdr:nvSpPr>
        <xdr:cNvPr id="70" name="円/楕円 69"/>
        <xdr:cNvSpPr/>
      </xdr:nvSpPr>
      <xdr:spPr>
        <a:xfrm>
          <a:off x="6867525" y="7753351"/>
          <a:ext cx="323850" cy="161924"/>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123825</xdr:colOff>
      <xdr:row>38</xdr:row>
      <xdr:rowOff>180976</xdr:rowOff>
    </xdr:from>
    <xdr:to>
      <xdr:col>14</xdr:col>
      <xdr:colOff>339825</xdr:colOff>
      <xdr:row>38</xdr:row>
      <xdr:rowOff>180976</xdr:rowOff>
    </xdr:to>
    <xdr:cxnSp macro="">
      <xdr:nvCxnSpPr>
        <xdr:cNvPr id="71" name="直線矢印コネクタ 70"/>
        <xdr:cNvCxnSpPr/>
      </xdr:nvCxnSpPr>
      <xdr:spPr>
        <a:xfrm>
          <a:off x="7191375" y="7839076"/>
          <a:ext cx="216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38100</xdr:colOff>
      <xdr:row>38</xdr:row>
      <xdr:rowOff>66675</xdr:rowOff>
    </xdr:from>
    <xdr:to>
      <xdr:col>15</xdr:col>
      <xdr:colOff>428625</xdr:colOff>
      <xdr:row>39</xdr:row>
      <xdr:rowOff>66675</xdr:rowOff>
    </xdr:to>
    <xdr:sp macro="" textlink="">
      <xdr:nvSpPr>
        <xdr:cNvPr id="72" name="テキスト ボックス 71"/>
        <xdr:cNvSpPr txBox="1"/>
      </xdr:nvSpPr>
      <xdr:spPr>
        <a:xfrm>
          <a:off x="7105650" y="7724775"/>
          <a:ext cx="89535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13</xdr:col>
      <xdr:colOff>200025</xdr:colOff>
      <xdr:row>38</xdr:row>
      <xdr:rowOff>219074</xdr:rowOff>
    </xdr:from>
    <xdr:to>
      <xdr:col>14</xdr:col>
      <xdr:colOff>19050</xdr:colOff>
      <xdr:row>40</xdr:row>
      <xdr:rowOff>19049</xdr:rowOff>
    </xdr:to>
    <xdr:sp macro="" textlink="">
      <xdr:nvSpPr>
        <xdr:cNvPr id="73" name="円/楕円 72"/>
        <xdr:cNvSpPr/>
      </xdr:nvSpPr>
      <xdr:spPr>
        <a:xfrm>
          <a:off x="6762750" y="7877174"/>
          <a:ext cx="323850" cy="257175"/>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19050</xdr:colOff>
      <xdr:row>39</xdr:row>
      <xdr:rowOff>138112</xdr:rowOff>
    </xdr:from>
    <xdr:to>
      <xdr:col>14</xdr:col>
      <xdr:colOff>339825</xdr:colOff>
      <xdr:row>39</xdr:row>
      <xdr:rowOff>138112</xdr:rowOff>
    </xdr:to>
    <xdr:cxnSp macro="">
      <xdr:nvCxnSpPr>
        <xdr:cNvPr id="74" name="直線矢印コネクタ 73"/>
        <xdr:cNvCxnSpPr/>
      </xdr:nvCxnSpPr>
      <xdr:spPr>
        <a:xfrm>
          <a:off x="7086600" y="8024812"/>
          <a:ext cx="32077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85724</xdr:colOff>
      <xdr:row>39</xdr:row>
      <xdr:rowOff>57150</xdr:rowOff>
    </xdr:from>
    <xdr:to>
      <xdr:col>15</xdr:col>
      <xdr:colOff>390524</xdr:colOff>
      <xdr:row>40</xdr:row>
      <xdr:rowOff>57150</xdr:rowOff>
    </xdr:to>
    <xdr:sp macro="" textlink="">
      <xdr:nvSpPr>
        <xdr:cNvPr id="75" name="テキスト ボックス 74"/>
        <xdr:cNvSpPr txBox="1"/>
      </xdr:nvSpPr>
      <xdr:spPr>
        <a:xfrm>
          <a:off x="7153274" y="7943850"/>
          <a:ext cx="8096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【B】</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12</xdr:col>
      <xdr:colOff>95250</xdr:colOff>
      <xdr:row>39</xdr:row>
      <xdr:rowOff>219075</xdr:rowOff>
    </xdr:from>
    <xdr:to>
      <xdr:col>13</xdr:col>
      <xdr:colOff>295275</xdr:colOff>
      <xdr:row>41</xdr:row>
      <xdr:rowOff>28575</xdr:rowOff>
    </xdr:to>
    <xdr:sp macro="" textlink="">
      <xdr:nvSpPr>
        <xdr:cNvPr id="77" name="円/楕円 76"/>
        <xdr:cNvSpPr/>
      </xdr:nvSpPr>
      <xdr:spPr>
        <a:xfrm>
          <a:off x="6153150" y="8105775"/>
          <a:ext cx="704850" cy="266700"/>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40</xdr:row>
      <xdr:rowOff>28575</xdr:rowOff>
    </xdr:from>
    <xdr:to>
      <xdr:col>15</xdr:col>
      <xdr:colOff>419100</xdr:colOff>
      <xdr:row>41</xdr:row>
      <xdr:rowOff>47625</xdr:rowOff>
    </xdr:to>
    <xdr:sp macro="" textlink="">
      <xdr:nvSpPr>
        <xdr:cNvPr id="78" name="テキスト ボックス 77"/>
        <xdr:cNvSpPr txBox="1"/>
      </xdr:nvSpPr>
      <xdr:spPr>
        <a:xfrm>
          <a:off x="7124700" y="8143875"/>
          <a:ext cx="8667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400" b="1">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【C】</a:t>
          </a:r>
          <a:endParaRPr kumimoji="1" lang="ja-JP" altLang="en-US" sz="14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13</xdr:col>
      <xdr:colOff>314325</xdr:colOff>
      <xdr:row>40</xdr:row>
      <xdr:rowOff>123825</xdr:rowOff>
    </xdr:from>
    <xdr:to>
      <xdr:col>14</xdr:col>
      <xdr:colOff>352575</xdr:colOff>
      <xdr:row>40</xdr:row>
      <xdr:rowOff>123825</xdr:rowOff>
    </xdr:to>
    <xdr:cxnSp macro="">
      <xdr:nvCxnSpPr>
        <xdr:cNvPr id="79" name="直線矢印コネクタ 78"/>
        <xdr:cNvCxnSpPr/>
      </xdr:nvCxnSpPr>
      <xdr:spPr>
        <a:xfrm flipV="1">
          <a:off x="6877050" y="8239125"/>
          <a:ext cx="543075"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485775</xdr:colOff>
      <xdr:row>27</xdr:row>
      <xdr:rowOff>114300</xdr:rowOff>
    </xdr:from>
    <xdr:to>
      <xdr:col>16</xdr:col>
      <xdr:colOff>190500</xdr:colOff>
      <xdr:row>27</xdr:row>
      <xdr:rowOff>114300</xdr:rowOff>
    </xdr:to>
    <xdr:cxnSp macro="">
      <xdr:nvCxnSpPr>
        <xdr:cNvPr id="81" name="直線矢印コネクタ 80"/>
        <xdr:cNvCxnSpPr/>
      </xdr:nvCxnSpPr>
      <xdr:spPr>
        <a:xfrm>
          <a:off x="7553325" y="5257800"/>
          <a:ext cx="714375" cy="0"/>
        </a:xfrm>
        <a:prstGeom prst="straightConnector1">
          <a:avLst/>
        </a:prstGeom>
        <a:ln w="19050">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485775</xdr:colOff>
      <xdr:row>27</xdr:row>
      <xdr:rowOff>114299</xdr:rowOff>
    </xdr:from>
    <xdr:to>
      <xdr:col>14</xdr:col>
      <xdr:colOff>495299</xdr:colOff>
      <xdr:row>38</xdr:row>
      <xdr:rowOff>66675</xdr:rowOff>
    </xdr:to>
    <xdr:cxnSp macro="">
      <xdr:nvCxnSpPr>
        <xdr:cNvPr id="82" name="直線矢印コネクタ 81"/>
        <xdr:cNvCxnSpPr>
          <a:stCxn id="72" idx="0"/>
        </xdr:cNvCxnSpPr>
      </xdr:nvCxnSpPr>
      <xdr:spPr>
        <a:xfrm flipV="1">
          <a:off x="7553325" y="5257799"/>
          <a:ext cx="9524" cy="2466976"/>
        </a:xfrm>
        <a:prstGeom prst="straightConnector1">
          <a:avLst/>
        </a:prstGeom>
        <a:ln w="19050">
          <a:solidFill>
            <a:srgbClr val="FF0000"/>
          </a:solidFill>
          <a:prstDash val="dash"/>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95250</xdr:colOff>
      <xdr:row>22</xdr:row>
      <xdr:rowOff>76199</xdr:rowOff>
    </xdr:from>
    <xdr:to>
      <xdr:col>15</xdr:col>
      <xdr:colOff>314325</xdr:colOff>
      <xdr:row>26</xdr:row>
      <xdr:rowOff>66675</xdr:rowOff>
    </xdr:to>
    <xdr:sp macro="" textlink="">
      <xdr:nvSpPr>
        <xdr:cNvPr id="85" name="テキスト ボックス 84"/>
        <xdr:cNvSpPr txBox="1"/>
      </xdr:nvSpPr>
      <xdr:spPr>
        <a:xfrm>
          <a:off x="4638675" y="4000499"/>
          <a:ext cx="3248025" cy="981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メイリオ" panose="020B0604030504040204" pitchFamily="50" charset="-128"/>
              <a:ea typeface="メイリオ" panose="020B0604030504040204" pitchFamily="50" charset="-128"/>
              <a:cs typeface="メイリオ" panose="020B0604030504040204" pitchFamily="50" charset="-128"/>
            </a:rPr>
            <a:t>※LP</a:t>
          </a:r>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ガス、灯油、ガソリンを消費した場合には、</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レシートなどを参考に、その月の使用量や</a:t>
          </a:r>
          <a:endParaRPr kumimoji="1" lang="en-US" altLang="ja-JP" sz="900">
            <a:latin typeface="メイリオ" panose="020B0604030504040204" pitchFamily="50" charset="-128"/>
            <a:ea typeface="メイリオ" panose="020B0604030504040204" pitchFamily="50" charset="-128"/>
            <a:cs typeface="メイリオ" panose="020B0604030504040204" pitchFamily="50" charset="-128"/>
          </a:endParaRPr>
        </a:p>
        <a:p>
          <a:r>
            <a:rPr kumimoji="1" lang="ja-JP" altLang="en-US" sz="900">
              <a:latin typeface="メイリオ" panose="020B0604030504040204" pitchFamily="50" charset="-128"/>
              <a:ea typeface="メイリオ" panose="020B0604030504040204" pitchFamily="50" charset="-128"/>
              <a:cs typeface="メイリオ" panose="020B0604030504040204" pitchFamily="50" charset="-128"/>
            </a:rPr>
            <a:t>　支払金額などを把握して入力してください。</a:t>
          </a:r>
        </a:p>
      </xdr:txBody>
    </xdr:sp>
    <xdr:clientData/>
  </xdr:twoCellAnchor>
  <xdr:twoCellAnchor>
    <xdr:from>
      <xdr:col>9</xdr:col>
      <xdr:colOff>38100</xdr:colOff>
      <xdr:row>22</xdr:row>
      <xdr:rowOff>66675</xdr:rowOff>
    </xdr:from>
    <xdr:to>
      <xdr:col>14</xdr:col>
      <xdr:colOff>390525</xdr:colOff>
      <xdr:row>25</xdr:row>
      <xdr:rowOff>66675</xdr:rowOff>
    </xdr:to>
    <xdr:sp macro="" textlink="">
      <xdr:nvSpPr>
        <xdr:cNvPr id="86" name="角丸四角形 85"/>
        <xdr:cNvSpPr/>
      </xdr:nvSpPr>
      <xdr:spPr>
        <a:xfrm>
          <a:off x="4581525" y="3990975"/>
          <a:ext cx="2876550" cy="762000"/>
        </a:xfrm>
        <a:prstGeom prst="roundRect">
          <a:avLst>
            <a:gd name="adj" fmla="val 28432"/>
          </a:avLst>
        </a:prstGeom>
        <a:noFill/>
        <a:ln w="127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28575</xdr:colOff>
      <xdr:row>0</xdr:row>
      <xdr:rowOff>47624</xdr:rowOff>
    </xdr:from>
    <xdr:to>
      <xdr:col>14</xdr:col>
      <xdr:colOff>409575</xdr:colOff>
      <xdr:row>16</xdr:row>
      <xdr:rowOff>114299</xdr:rowOff>
    </xdr:to>
    <xdr:sp macro="" textlink="">
      <xdr:nvSpPr>
        <xdr:cNvPr id="87" name="正方形/長方形 86"/>
        <xdr:cNvSpPr/>
      </xdr:nvSpPr>
      <xdr:spPr>
        <a:xfrm>
          <a:off x="28575" y="47624"/>
          <a:ext cx="7448550" cy="2924175"/>
        </a:xfrm>
        <a:prstGeom prst="rect">
          <a:avLst/>
        </a:prstGeom>
        <a:noFill/>
        <a:ln w="3810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19049</xdr:colOff>
      <xdr:row>0</xdr:row>
      <xdr:rowOff>190500</xdr:rowOff>
    </xdr:from>
    <xdr:to>
      <xdr:col>23</xdr:col>
      <xdr:colOff>371475</xdr:colOff>
      <xdr:row>1</xdr:row>
      <xdr:rowOff>247650</xdr:rowOff>
    </xdr:to>
    <xdr:sp macro="" textlink="">
      <xdr:nvSpPr>
        <xdr:cNvPr id="89" name="テキスト ボックス 88"/>
        <xdr:cNvSpPr txBox="1"/>
      </xdr:nvSpPr>
      <xdr:spPr>
        <a:xfrm>
          <a:off x="8096249" y="190500"/>
          <a:ext cx="2695576" cy="361950"/>
        </a:xfrm>
        <a:prstGeom prst="rect">
          <a:avLst/>
        </a:prstGeom>
        <a:solidFill>
          <a:srgbClr val="FF0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b="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en-US" sz="1800" b="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各月の記入例</a:t>
          </a:r>
          <a:r>
            <a:rPr kumimoji="1" lang="en-US" altLang="ja-JP" sz="1800" b="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a:t>
          </a:r>
          <a:endParaRPr kumimoji="1" lang="ja-JP" altLang="en-US" sz="1800" b="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17</xdr:col>
      <xdr:colOff>504826</xdr:colOff>
      <xdr:row>15</xdr:row>
      <xdr:rowOff>9526</xdr:rowOff>
    </xdr:from>
    <xdr:to>
      <xdr:col>25</xdr:col>
      <xdr:colOff>466725</xdr:colOff>
      <xdr:row>19</xdr:row>
      <xdr:rowOff>28576</xdr:rowOff>
    </xdr:to>
    <xdr:sp macro="" textlink="">
      <xdr:nvSpPr>
        <xdr:cNvPr id="90" name="四角形吹き出し 89"/>
        <xdr:cNvSpPr/>
      </xdr:nvSpPr>
      <xdr:spPr>
        <a:xfrm>
          <a:off x="8782051" y="2790826"/>
          <a:ext cx="2809874" cy="628650"/>
        </a:xfrm>
        <a:prstGeom prst="wedgeRectCallout">
          <a:avLst>
            <a:gd name="adj1" fmla="val -28316"/>
            <a:gd name="adj2" fmla="val 158394"/>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電気、水道、都市ガス等の使用量などを</a:t>
          </a:r>
          <a:endPar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「黄色の網掛けの欄」に入力してください。</a:t>
          </a:r>
        </a:p>
      </xdr:txBody>
    </xdr:sp>
    <xdr:clientData/>
  </xdr:twoCellAnchor>
  <xdr:twoCellAnchor>
    <xdr:from>
      <xdr:col>26</xdr:col>
      <xdr:colOff>190501</xdr:colOff>
      <xdr:row>13</xdr:row>
      <xdr:rowOff>171451</xdr:rowOff>
    </xdr:from>
    <xdr:to>
      <xdr:col>31</xdr:col>
      <xdr:colOff>19050</xdr:colOff>
      <xdr:row>17</xdr:row>
      <xdr:rowOff>152400</xdr:rowOff>
    </xdr:to>
    <xdr:sp macro="" textlink="">
      <xdr:nvSpPr>
        <xdr:cNvPr id="91" name="四角形吹き出し 90"/>
        <xdr:cNvSpPr/>
      </xdr:nvSpPr>
      <xdr:spPr>
        <a:xfrm>
          <a:off x="11820526" y="2533651"/>
          <a:ext cx="1438274" cy="704849"/>
        </a:xfrm>
        <a:prstGeom prst="wedgeRectCallout">
          <a:avLst>
            <a:gd name="adj1" fmla="val -64559"/>
            <a:gd name="adj2" fmla="val 104265"/>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家族人数も忘れずに</a:t>
          </a:r>
          <a:endPar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入力してください。</a:t>
          </a:r>
        </a:p>
      </xdr:txBody>
    </xdr:sp>
    <xdr:clientData/>
  </xdr:twoCellAnchor>
  <xdr:twoCellAnchor>
    <xdr:from>
      <xdr:col>28</xdr:col>
      <xdr:colOff>219075</xdr:colOff>
      <xdr:row>4</xdr:row>
      <xdr:rowOff>9525</xdr:rowOff>
    </xdr:from>
    <xdr:to>
      <xdr:col>36</xdr:col>
      <xdr:colOff>57150</xdr:colOff>
      <xdr:row>11</xdr:row>
      <xdr:rowOff>19050</xdr:rowOff>
    </xdr:to>
    <xdr:sp macro="" textlink="">
      <xdr:nvSpPr>
        <xdr:cNvPr id="92" name="四角形吹き出し 91"/>
        <xdr:cNvSpPr/>
      </xdr:nvSpPr>
      <xdr:spPr>
        <a:xfrm>
          <a:off x="12477750" y="923925"/>
          <a:ext cx="2505075" cy="1152525"/>
        </a:xfrm>
        <a:prstGeom prst="wedgeRectCallout">
          <a:avLst>
            <a:gd name="adj1" fmla="val -59536"/>
            <a:gd name="adj2" fmla="val -21597"/>
          </a:avLst>
        </a:prstGeom>
        <a:solidFill>
          <a:srgbClr val="3366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電気、水道、都市ガス等の使用量などを</a:t>
          </a:r>
          <a:endPar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「黄色の網掛けの欄」に入力すると、</a:t>
          </a:r>
          <a:endPar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「青色の網掛けの欄」に</a:t>
          </a:r>
          <a:r>
            <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rPr>
            <a:t>CO</a:t>
          </a:r>
          <a:r>
            <a:rPr kumimoji="1" lang="en-US" altLang="ja-JP" sz="900" b="0">
              <a:latin typeface="メイリオ" panose="020B0604030504040204" pitchFamily="50" charset="-128"/>
              <a:ea typeface="メイリオ" panose="020B0604030504040204" pitchFamily="50" charset="-128"/>
              <a:cs typeface="メイリオ" panose="020B0604030504040204" pitchFamily="50" charset="-128"/>
            </a:rPr>
            <a:t>2</a:t>
          </a:r>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排出量等が</a:t>
          </a:r>
          <a:endParaRPr kumimoji="1" lang="en-US" altLang="ja-JP" sz="1000" b="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b="0">
              <a:latin typeface="メイリオ" panose="020B0604030504040204" pitchFamily="50" charset="-128"/>
              <a:ea typeface="メイリオ" panose="020B0604030504040204" pitchFamily="50" charset="-128"/>
              <a:cs typeface="メイリオ" panose="020B0604030504040204" pitchFamily="50" charset="-128"/>
            </a:rPr>
            <a:t>自動的に計算されます。</a:t>
          </a:r>
        </a:p>
      </xdr:txBody>
    </xdr:sp>
    <xdr:clientData/>
  </xdr:twoCellAnchor>
  <xdr:twoCellAnchor>
    <xdr:from>
      <xdr:col>31</xdr:col>
      <xdr:colOff>114299</xdr:colOff>
      <xdr:row>11</xdr:row>
      <xdr:rowOff>152401</xdr:rowOff>
    </xdr:from>
    <xdr:to>
      <xdr:col>36</xdr:col>
      <xdr:colOff>28573</xdr:colOff>
      <xdr:row>17</xdr:row>
      <xdr:rowOff>133351</xdr:rowOff>
    </xdr:to>
    <xdr:sp macro="" textlink="">
      <xdr:nvSpPr>
        <xdr:cNvPr id="93" name="四角形吹き出し 92"/>
        <xdr:cNvSpPr/>
      </xdr:nvSpPr>
      <xdr:spPr>
        <a:xfrm>
          <a:off x="13354049" y="2209801"/>
          <a:ext cx="1600199" cy="1009650"/>
        </a:xfrm>
        <a:prstGeom prst="wedgeRectCallout">
          <a:avLst>
            <a:gd name="adj1" fmla="val 21233"/>
            <a:gd name="adj2" fmla="val 85070"/>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省エネの取り組みの例を示しますので、参考にしてください。</a:t>
          </a:r>
        </a:p>
      </xdr:txBody>
    </xdr:sp>
    <xdr:clientData/>
  </xdr:twoCellAnchor>
  <xdr:twoCellAnchor>
    <xdr:from>
      <xdr:col>4</xdr:col>
      <xdr:colOff>457200</xdr:colOff>
      <xdr:row>29</xdr:row>
      <xdr:rowOff>19050</xdr:rowOff>
    </xdr:from>
    <xdr:to>
      <xdr:col>8</xdr:col>
      <xdr:colOff>428625</xdr:colOff>
      <xdr:row>48</xdr:row>
      <xdr:rowOff>161925</xdr:rowOff>
    </xdr:to>
    <xdr:sp macro="" textlink="">
      <xdr:nvSpPr>
        <xdr:cNvPr id="10" name="正方形/長方形 9"/>
        <xdr:cNvSpPr/>
      </xdr:nvSpPr>
      <xdr:spPr>
        <a:xfrm>
          <a:off x="2476500" y="5619750"/>
          <a:ext cx="1990725" cy="4638675"/>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295275</xdr:colOff>
      <xdr:row>36</xdr:row>
      <xdr:rowOff>171451</xdr:rowOff>
    </xdr:from>
    <xdr:to>
      <xdr:col>8</xdr:col>
      <xdr:colOff>475275</xdr:colOff>
      <xdr:row>36</xdr:row>
      <xdr:rowOff>171451</xdr:rowOff>
    </xdr:to>
    <xdr:cxnSp macro="">
      <xdr:nvCxnSpPr>
        <xdr:cNvPr id="51" name="直線矢印コネクタ 50"/>
        <xdr:cNvCxnSpPr/>
      </xdr:nvCxnSpPr>
      <xdr:spPr>
        <a:xfrm>
          <a:off x="4333875" y="7372351"/>
          <a:ext cx="180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37</xdr:row>
      <xdr:rowOff>104776</xdr:rowOff>
    </xdr:from>
    <xdr:to>
      <xdr:col>8</xdr:col>
      <xdr:colOff>473175</xdr:colOff>
      <xdr:row>37</xdr:row>
      <xdr:rowOff>104776</xdr:rowOff>
    </xdr:to>
    <xdr:cxnSp macro="">
      <xdr:nvCxnSpPr>
        <xdr:cNvPr id="55" name="直線矢印コネクタ 54"/>
        <xdr:cNvCxnSpPr/>
      </xdr:nvCxnSpPr>
      <xdr:spPr>
        <a:xfrm>
          <a:off x="4295775" y="7534276"/>
          <a:ext cx="21600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257175</xdr:colOff>
      <xdr:row>40</xdr:row>
      <xdr:rowOff>180975</xdr:rowOff>
    </xdr:from>
    <xdr:to>
      <xdr:col>8</xdr:col>
      <xdr:colOff>485925</xdr:colOff>
      <xdr:row>40</xdr:row>
      <xdr:rowOff>180975</xdr:rowOff>
    </xdr:to>
    <xdr:cxnSp macro="">
      <xdr:nvCxnSpPr>
        <xdr:cNvPr id="59" name="直線矢印コネクタ 58"/>
        <xdr:cNvCxnSpPr/>
      </xdr:nvCxnSpPr>
      <xdr:spPr>
        <a:xfrm>
          <a:off x="4295775" y="8296275"/>
          <a:ext cx="228750" cy="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9525</xdr:colOff>
      <xdr:row>35</xdr:row>
      <xdr:rowOff>123825</xdr:rowOff>
    </xdr:from>
    <xdr:to>
      <xdr:col>31</xdr:col>
      <xdr:colOff>266048</xdr:colOff>
      <xdr:row>49</xdr:row>
      <xdr:rowOff>142454</xdr:rowOff>
    </xdr:to>
    <xdr:pic>
      <xdr:nvPicPr>
        <xdr:cNvPr id="11" name="図 10"/>
        <xdr:cNvPicPr>
          <a:picLocks noChangeAspect="1"/>
        </xdr:cNvPicPr>
      </xdr:nvPicPr>
      <xdr:blipFill>
        <a:blip xmlns:r="http://schemas.openxmlformats.org/officeDocument/2006/relationships" r:embed="rId6"/>
        <a:stretch>
          <a:fillRect/>
        </a:stretch>
      </xdr:blipFill>
      <xdr:spPr>
        <a:xfrm>
          <a:off x="8286750" y="7096125"/>
          <a:ext cx="5219048" cy="3371429"/>
        </a:xfrm>
        <a:prstGeom prst="rect">
          <a:avLst/>
        </a:prstGeom>
      </xdr:spPr>
    </xdr:pic>
    <xdr:clientData/>
  </xdr:twoCellAnchor>
  <xdr:twoCellAnchor>
    <xdr:from>
      <xdr:col>15</xdr:col>
      <xdr:colOff>438150</xdr:colOff>
      <xdr:row>0</xdr:row>
      <xdr:rowOff>38099</xdr:rowOff>
    </xdr:from>
    <xdr:to>
      <xdr:col>36</xdr:col>
      <xdr:colOff>228600</xdr:colOff>
      <xdr:row>49</xdr:row>
      <xdr:rowOff>152400</xdr:rowOff>
    </xdr:to>
    <xdr:sp macro="" textlink="">
      <xdr:nvSpPr>
        <xdr:cNvPr id="88" name="角丸四角形 87"/>
        <xdr:cNvSpPr/>
      </xdr:nvSpPr>
      <xdr:spPr>
        <a:xfrm>
          <a:off x="8010525" y="38099"/>
          <a:ext cx="7143750" cy="10439401"/>
        </a:xfrm>
        <a:prstGeom prst="roundRect">
          <a:avLst>
            <a:gd name="adj" fmla="val 0"/>
          </a:avLst>
        </a:prstGeom>
        <a:noFill/>
        <a:ln w="635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247650</xdr:colOff>
      <xdr:row>33</xdr:row>
      <xdr:rowOff>161926</xdr:rowOff>
    </xdr:from>
    <xdr:to>
      <xdr:col>36</xdr:col>
      <xdr:colOff>85725</xdr:colOff>
      <xdr:row>39</xdr:row>
      <xdr:rowOff>19050</xdr:rowOff>
    </xdr:to>
    <xdr:sp macro="" textlink="">
      <xdr:nvSpPr>
        <xdr:cNvPr id="94" name="四角形吹き出し 93"/>
        <xdr:cNvSpPr/>
      </xdr:nvSpPr>
      <xdr:spPr>
        <a:xfrm>
          <a:off x="12506325" y="6677026"/>
          <a:ext cx="2505075" cy="1228724"/>
        </a:xfrm>
        <a:prstGeom prst="wedgeRectCallout">
          <a:avLst>
            <a:gd name="adj1" fmla="val -59916"/>
            <a:gd name="adj2" fmla="val -23466"/>
          </a:avLst>
        </a:prstGeom>
        <a:solidFill>
          <a:srgbClr val="0066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各月の電気、水道、都市ガス等の使用</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量や支払金額などを入力すると、月別の</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en-US" altLang="ja-JP" sz="1000">
              <a:latin typeface="メイリオ" panose="020B0604030504040204" pitchFamily="50" charset="-128"/>
              <a:ea typeface="メイリオ" panose="020B0604030504040204" pitchFamily="50" charset="-128"/>
              <a:cs typeface="メイリオ" panose="020B0604030504040204" pitchFamily="50" charset="-128"/>
            </a:rPr>
            <a:t>CO</a:t>
          </a:r>
          <a:r>
            <a:rPr kumimoji="1" lang="en-US" altLang="ja-JP" sz="800">
              <a:latin typeface="メイリオ" panose="020B0604030504040204" pitchFamily="50" charset="-128"/>
              <a:ea typeface="メイリオ" panose="020B0604030504040204" pitchFamily="50" charset="-128"/>
              <a:cs typeface="メイリオ" panose="020B0604030504040204" pitchFamily="50" charset="-128"/>
            </a:rPr>
            <a:t>2</a:t>
          </a:r>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排出量と光熱水費の推移状況が</a:t>
          </a:r>
          <a:endParaRPr kumimoji="1" lang="en-US" altLang="ja-JP" sz="1000">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000">
              <a:latin typeface="メイリオ" panose="020B0604030504040204" pitchFamily="50" charset="-128"/>
              <a:ea typeface="メイリオ" panose="020B0604030504040204" pitchFamily="50" charset="-128"/>
              <a:cs typeface="メイリオ" panose="020B0604030504040204" pitchFamily="50" charset="-128"/>
            </a:rPr>
            <a:t>グラフになって示されます。</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123825</xdr:colOff>
      <xdr:row>30</xdr:row>
      <xdr:rowOff>31750</xdr:rowOff>
    </xdr:from>
    <xdr:to>
      <xdr:col>20</xdr:col>
      <xdr:colOff>123826</xdr:colOff>
      <xdr:row>31</xdr:row>
      <xdr:rowOff>203200</xdr:rowOff>
    </xdr:to>
    <xdr:sp macro="" textlink="">
      <xdr:nvSpPr>
        <xdr:cNvPr id="5" name="テキスト ボックス 156"/>
        <xdr:cNvSpPr txBox="1"/>
      </xdr:nvSpPr>
      <xdr:spPr>
        <a:xfrm>
          <a:off x="4581525" y="5861050"/>
          <a:ext cx="2390776"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冷蔵庫に食品などを詰め込み</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すぎないようにしましょう。</a:t>
          </a: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9" name="角丸四角形 8"/>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247650</xdr:colOff>
      <xdr:row>21</xdr:row>
      <xdr:rowOff>57150</xdr:rowOff>
    </xdr:from>
    <xdr:to>
      <xdr:col>19</xdr:col>
      <xdr:colOff>133350</xdr:colOff>
      <xdr:row>29</xdr:row>
      <xdr:rowOff>152400</xdr:rowOff>
    </xdr:to>
    <xdr:pic>
      <xdr:nvPicPr>
        <xdr:cNvPr id="6"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24450" y="3905250"/>
          <a:ext cx="1847850" cy="1847850"/>
        </a:xfrm>
        <a:prstGeom prst="rect">
          <a:avLst/>
        </a:prstGeom>
      </xdr:spPr>
    </xdr:pic>
    <xdr:clientData/>
  </xdr:twoCellAnchor>
</xdr:wsDr>
</file>

<file path=xl/drawings/drawing22.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1" name="角丸四角形 10"/>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xdr:from>
      <xdr:col>12</xdr:col>
      <xdr:colOff>247650</xdr:colOff>
      <xdr:row>30</xdr:row>
      <xdr:rowOff>136101</xdr:rowOff>
    </xdr:from>
    <xdr:to>
      <xdr:col>20</xdr:col>
      <xdr:colOff>161925</xdr:colOff>
      <xdr:row>32</xdr:row>
      <xdr:rowOff>78951</xdr:rowOff>
    </xdr:to>
    <xdr:sp macro="" textlink="">
      <xdr:nvSpPr>
        <xdr:cNvPr id="12" name="テキスト ボックス 156"/>
        <xdr:cNvSpPr txBox="1"/>
      </xdr:nvSpPr>
      <xdr:spPr>
        <a:xfrm>
          <a:off x="4848225" y="5965401"/>
          <a:ext cx="258127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シャワーなどの水は、流しっぱなしにしないようにしましょう。</a:t>
          </a:r>
        </a:p>
      </xdr:txBody>
    </xdr:sp>
    <xdr:clientData/>
  </xdr:twoCellAnchor>
  <xdr:twoCellAnchor editAs="oneCell">
    <xdr:from>
      <xdr:col>17</xdr:col>
      <xdr:colOff>38103</xdr:colOff>
      <xdr:row>24</xdr:row>
      <xdr:rowOff>247226</xdr:rowOff>
    </xdr:from>
    <xdr:to>
      <xdr:col>20</xdr:col>
      <xdr:colOff>133352</xdr:colOff>
      <xdr:row>29</xdr:row>
      <xdr:rowOff>104350</xdr:rowOff>
    </xdr:to>
    <xdr:pic>
      <xdr:nvPicPr>
        <xdr:cNvPr id="13" name="図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48403" y="4552526"/>
          <a:ext cx="1152524" cy="1152524"/>
        </a:xfrm>
        <a:prstGeom prst="rect">
          <a:avLst/>
        </a:prstGeom>
      </xdr:spPr>
    </xdr:pic>
    <xdr:clientData/>
  </xdr:twoCellAnchor>
  <xdr:twoCellAnchor editAs="oneCell">
    <xdr:from>
      <xdr:col>13</xdr:col>
      <xdr:colOff>111901</xdr:colOff>
      <xdr:row>22</xdr:row>
      <xdr:rowOff>9525</xdr:rowOff>
    </xdr:from>
    <xdr:to>
      <xdr:col>17</xdr:col>
      <xdr:colOff>208131</xdr:colOff>
      <xdr:row>29</xdr:row>
      <xdr:rowOff>63851</xdr:rowOff>
    </xdr:to>
    <xdr:pic>
      <xdr:nvPicPr>
        <xdr:cNvPr id="14" name="図 1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88701" y="3933825"/>
          <a:ext cx="1429730" cy="1730726"/>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t>（</a:t>
          </a:r>
          <a:r>
            <a:rPr lang="en-US" altLang="ja-JP" sz="900"/>
            <a:t>kg/</a:t>
          </a:r>
          <a:r>
            <a:rPr lang="ja-JP" altLang="en-US" sz="900"/>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（円</a:t>
          </a:r>
          <a:r>
            <a:rPr lang="en-US" altLang="ja-JP" sz="900"/>
            <a:t>/</a:t>
          </a:r>
          <a:r>
            <a:rPr lang="ja-JP" altLang="en-US" sz="900"/>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光　熱　水　費</a:t>
          </a:r>
        </a:p>
      </cdr:txBody>
    </cdr:sp>
  </cdr:relSizeAnchor>
</c:userShapes>
</file>

<file path=xl/drawings/drawing25.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219075</xdr:colOff>
      <xdr:row>29</xdr:row>
      <xdr:rowOff>180975</xdr:rowOff>
    </xdr:from>
    <xdr:to>
      <xdr:col>21</xdr:col>
      <xdr:colOff>123825</xdr:colOff>
      <xdr:row>32</xdr:row>
      <xdr:rowOff>31750</xdr:rowOff>
    </xdr:to>
    <xdr:sp macro="" textlink="">
      <xdr:nvSpPr>
        <xdr:cNvPr id="5" name="テキスト ボックス 156"/>
        <xdr:cNvSpPr txBox="1"/>
      </xdr:nvSpPr>
      <xdr:spPr>
        <a:xfrm>
          <a:off x="4819650" y="5781675"/>
          <a:ext cx="2847975" cy="5365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電気の契約を見直してみましょう。</a:t>
          </a:r>
          <a:endParaRPr lang="en-US" altLang="ja-JP"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価格だけでなく、環境にやさしい電力を</a:t>
          </a:r>
          <a:endParaRPr lang="en-US" altLang="ja-JP"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選ぶようにしましょう。</a:t>
          </a:r>
          <a:endParaRPr lang="en-US" altLang="ja-JP"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8" name="角丸四角形 7"/>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102375</xdr:colOff>
      <xdr:row>24</xdr:row>
      <xdr:rowOff>29333</xdr:rowOff>
    </xdr:from>
    <xdr:to>
      <xdr:col>19</xdr:col>
      <xdr:colOff>123825</xdr:colOff>
      <xdr:row>29</xdr:row>
      <xdr:rowOff>216674</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79175" y="4334633"/>
          <a:ext cx="1983600" cy="1482741"/>
        </a:xfrm>
        <a:prstGeom prst="rect">
          <a:avLst/>
        </a:prstGeom>
      </xdr:spPr>
    </xdr:pic>
    <xdr:clientData/>
  </xdr:twoCellAnchor>
  <xdr:twoCellAnchor editAs="oneCell">
    <xdr:from>
      <xdr:col>17</xdr:col>
      <xdr:colOff>180976</xdr:colOff>
      <xdr:row>22</xdr:row>
      <xdr:rowOff>104774</xdr:rowOff>
    </xdr:from>
    <xdr:to>
      <xdr:col>19</xdr:col>
      <xdr:colOff>359011</xdr:colOff>
      <xdr:row>26</xdr:row>
      <xdr:rowOff>28573</xdr:rowOff>
    </xdr:to>
    <xdr:pic>
      <xdr:nvPicPr>
        <xdr:cNvPr id="6" name="図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91276" y="4029074"/>
          <a:ext cx="806685" cy="914399"/>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0" name="角丸四角形 9"/>
        <xdr:cNvSpPr/>
      </xdr:nvSpPr>
      <xdr:spPr>
        <a:xfrm>
          <a:off x="324802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xdr:from>
      <xdr:col>13</xdr:col>
      <xdr:colOff>38100</xdr:colOff>
      <xdr:row>30</xdr:row>
      <xdr:rowOff>57150</xdr:rowOff>
    </xdr:from>
    <xdr:to>
      <xdr:col>20</xdr:col>
      <xdr:colOff>228600</xdr:colOff>
      <xdr:row>32</xdr:row>
      <xdr:rowOff>0</xdr:rowOff>
    </xdr:to>
    <xdr:sp macro="" textlink="">
      <xdr:nvSpPr>
        <xdr:cNvPr id="12" name="テキスト ボックス 156"/>
        <xdr:cNvSpPr txBox="1"/>
      </xdr:nvSpPr>
      <xdr:spPr>
        <a:xfrm>
          <a:off x="4914900" y="5886450"/>
          <a:ext cx="258127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冬季のウォームビズに積極的に</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取り組みましょう。</a:t>
          </a:r>
        </a:p>
      </xdr:txBody>
    </xdr:sp>
    <xdr:clientData/>
  </xdr:twoCellAnchor>
  <xdr:twoCellAnchor editAs="oneCell">
    <xdr:from>
      <xdr:col>15</xdr:col>
      <xdr:colOff>219075</xdr:colOff>
      <xdr:row>27</xdr:row>
      <xdr:rowOff>47625</xdr:rowOff>
    </xdr:from>
    <xdr:to>
      <xdr:col>19</xdr:col>
      <xdr:colOff>420098</xdr:colOff>
      <xdr:row>29</xdr:row>
      <xdr:rowOff>129886</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00725" y="5191125"/>
          <a:ext cx="1458323" cy="539461"/>
        </a:xfrm>
        <a:prstGeom prst="rect">
          <a:avLst/>
        </a:prstGeom>
      </xdr:spPr>
    </xdr:pic>
    <xdr:clientData/>
  </xdr:twoCellAnchor>
  <xdr:twoCellAnchor editAs="oneCell">
    <xdr:from>
      <xdr:col>13</xdr:col>
      <xdr:colOff>142875</xdr:colOff>
      <xdr:row>22</xdr:row>
      <xdr:rowOff>133350</xdr:rowOff>
    </xdr:from>
    <xdr:to>
      <xdr:col>17</xdr:col>
      <xdr:colOff>9525</xdr:colOff>
      <xdr:row>29</xdr:row>
      <xdr:rowOff>153276</xdr:rowOff>
    </xdr:to>
    <xdr:pic>
      <xdr:nvPicPr>
        <xdr:cNvPr id="11" name="図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675" y="4057650"/>
          <a:ext cx="1200150" cy="1696326"/>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29.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266700</xdr:colOff>
      <xdr:row>30</xdr:row>
      <xdr:rowOff>50800</xdr:rowOff>
    </xdr:from>
    <xdr:to>
      <xdr:col>21</xdr:col>
      <xdr:colOff>171450</xdr:colOff>
      <xdr:row>31</xdr:row>
      <xdr:rowOff>222250</xdr:rowOff>
    </xdr:to>
    <xdr:sp macro="" textlink="">
      <xdr:nvSpPr>
        <xdr:cNvPr id="5" name="テキスト ボックス 156"/>
        <xdr:cNvSpPr txBox="1"/>
      </xdr:nvSpPr>
      <xdr:spPr>
        <a:xfrm>
          <a:off x="4448175" y="5880100"/>
          <a:ext cx="284797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エコ家電など省エネ性能の高い</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家電を購入しましょう。</a:t>
          </a: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9" name="角丸四角形 8"/>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342901</xdr:colOff>
      <xdr:row>21</xdr:row>
      <xdr:rowOff>9525</xdr:rowOff>
    </xdr:from>
    <xdr:to>
      <xdr:col>19</xdr:col>
      <xdr:colOff>85094</xdr:colOff>
      <xdr:row>28</xdr:row>
      <xdr:rowOff>123825</xdr:rowOff>
    </xdr:to>
    <xdr:pic>
      <xdr:nvPicPr>
        <xdr:cNvPr id="7" name="図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19701" y="3857625"/>
          <a:ext cx="1704343" cy="1638300"/>
        </a:xfrm>
        <a:prstGeom prst="rect">
          <a:avLst/>
        </a:prstGeom>
      </xdr:spPr>
    </xdr:pic>
    <xdr:clientData/>
  </xdr:twoCellAnchor>
  <xdr:twoCellAnchor editAs="oneCell">
    <xdr:from>
      <xdr:col>11</xdr:col>
      <xdr:colOff>323850</xdr:colOff>
      <xdr:row>25</xdr:row>
      <xdr:rowOff>168676</xdr:rowOff>
    </xdr:from>
    <xdr:to>
      <xdr:col>21</xdr:col>
      <xdr:colOff>371475</xdr:colOff>
      <xdr:row>31</xdr:row>
      <xdr:rowOff>120432</xdr:rowOff>
    </xdr:to>
    <xdr:pic>
      <xdr:nvPicPr>
        <xdr:cNvPr id="6" name="図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95800" y="4854976"/>
          <a:ext cx="3419475" cy="1323356"/>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t>（</a:t>
          </a:r>
          <a:r>
            <a:rPr lang="en-US" altLang="ja-JP" sz="900"/>
            <a:t>kg/</a:t>
          </a:r>
          <a:r>
            <a:rPr lang="ja-JP" altLang="en-US" sz="900"/>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（円</a:t>
          </a:r>
          <a:r>
            <a:rPr lang="en-US" altLang="ja-JP" sz="900"/>
            <a:t>/</a:t>
          </a:r>
          <a:r>
            <a:rPr lang="ja-JP" altLang="en-US" sz="900"/>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光　熱　水　費</a:t>
          </a:r>
        </a:p>
      </cdr:txBody>
    </cdr:sp>
  </cdr:relSizeAnchor>
</c:userShapes>
</file>

<file path=xl/drawings/drawing30.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31.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219075</xdr:colOff>
      <xdr:row>29</xdr:row>
      <xdr:rowOff>219075</xdr:rowOff>
    </xdr:from>
    <xdr:to>
      <xdr:col>20</xdr:col>
      <xdr:colOff>133350</xdr:colOff>
      <xdr:row>32</xdr:row>
      <xdr:rowOff>28575</xdr:rowOff>
    </xdr:to>
    <xdr:sp macro="" textlink="">
      <xdr:nvSpPr>
        <xdr:cNvPr id="9" name="テキスト ボックス 156"/>
        <xdr:cNvSpPr txBox="1"/>
      </xdr:nvSpPr>
      <xdr:spPr>
        <a:xfrm>
          <a:off x="4819650" y="5819775"/>
          <a:ext cx="2581275" cy="4953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太陽光発電を家に設置するなど、</a:t>
          </a:r>
          <a:endParaRPr lang="en-US" altLang="ja-JP"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再生可能エネルギーの導入に取組みましょう</a:t>
          </a:r>
          <a:endPar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0" name="角丸四角形 9"/>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13</xdr:col>
      <xdr:colOff>219075</xdr:colOff>
      <xdr:row>22</xdr:row>
      <xdr:rowOff>63734</xdr:rowOff>
    </xdr:from>
    <xdr:to>
      <xdr:col>19</xdr:col>
      <xdr:colOff>152400</xdr:colOff>
      <xdr:row>29</xdr:row>
      <xdr:rowOff>171450</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95875" y="3988034"/>
          <a:ext cx="1895475" cy="1784116"/>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33.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161924</xdr:colOff>
      <xdr:row>19</xdr:row>
      <xdr:rowOff>76200</xdr:rowOff>
    </xdr:from>
    <xdr:to>
      <xdr:col>20</xdr:col>
      <xdr:colOff>190499</xdr:colOff>
      <xdr:row>32</xdr:row>
      <xdr:rowOff>133350</xdr:rowOff>
    </xdr:to>
    <xdr:sp macro="" textlink="">
      <xdr:nvSpPr>
        <xdr:cNvPr id="3" name="角丸四角形 2"/>
        <xdr:cNvSpPr/>
      </xdr:nvSpPr>
      <xdr:spPr>
        <a:xfrm>
          <a:off x="4762499" y="3467100"/>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10" name="角丸四角形 9"/>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xdr:from>
      <xdr:col>12</xdr:col>
      <xdr:colOff>133349</xdr:colOff>
      <xdr:row>29</xdr:row>
      <xdr:rowOff>180975</xdr:rowOff>
    </xdr:from>
    <xdr:to>
      <xdr:col>21</xdr:col>
      <xdr:colOff>133349</xdr:colOff>
      <xdr:row>32</xdr:row>
      <xdr:rowOff>212725</xdr:rowOff>
    </xdr:to>
    <xdr:sp macro="" textlink="">
      <xdr:nvSpPr>
        <xdr:cNvPr id="12" name="テキスト ボックス 156"/>
        <xdr:cNvSpPr txBox="1"/>
      </xdr:nvSpPr>
      <xdr:spPr>
        <a:xfrm>
          <a:off x="4733924" y="5781675"/>
          <a:ext cx="2943225" cy="7175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エコドライブの実践に努めましょう。</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また、あまり自動車に乗らないのであれば、カーシェアリングを検討しましょう。</a:t>
          </a:r>
        </a:p>
      </xdr:txBody>
    </xdr:sp>
    <xdr:clientData/>
  </xdr:twoCellAnchor>
  <xdr:twoCellAnchor editAs="oneCell">
    <xdr:from>
      <xdr:col>15</xdr:col>
      <xdr:colOff>295275</xdr:colOff>
      <xdr:row>21</xdr:row>
      <xdr:rowOff>19049</xdr:rowOff>
    </xdr:from>
    <xdr:to>
      <xdr:col>20</xdr:col>
      <xdr:colOff>9525</xdr:colOff>
      <xdr:row>27</xdr:row>
      <xdr:rowOff>123824</xdr:rowOff>
    </xdr:to>
    <xdr:pic>
      <xdr:nvPicPr>
        <xdr:cNvPr id="5" name="図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76925" y="3867149"/>
          <a:ext cx="1400175" cy="1400175"/>
        </a:xfrm>
        <a:prstGeom prst="rect">
          <a:avLst/>
        </a:prstGeom>
      </xdr:spPr>
    </xdr:pic>
    <xdr:clientData/>
  </xdr:twoCellAnchor>
  <xdr:twoCellAnchor editAs="oneCell">
    <xdr:from>
      <xdr:col>13</xdr:col>
      <xdr:colOff>199130</xdr:colOff>
      <xdr:row>24</xdr:row>
      <xdr:rowOff>333375</xdr:rowOff>
    </xdr:from>
    <xdr:to>
      <xdr:col>17</xdr:col>
      <xdr:colOff>415681</xdr:colOff>
      <xdr:row>29</xdr:row>
      <xdr:rowOff>171450</xdr:rowOff>
    </xdr:to>
    <xdr:pic>
      <xdr:nvPicPr>
        <xdr:cNvPr id="11" name="図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75930" y="4638675"/>
          <a:ext cx="1550051" cy="1133475"/>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0</xdr:colOff>
      <xdr:row>35</xdr:row>
      <xdr:rowOff>123825</xdr:rowOff>
    </xdr:from>
    <xdr:to>
      <xdr:col>15</xdr:col>
      <xdr:colOff>247650</xdr:colOff>
      <xdr:row>48</xdr:row>
      <xdr:rowOff>123825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114299</xdr:colOff>
      <xdr:row>19</xdr:row>
      <xdr:rowOff>85725</xdr:rowOff>
    </xdr:from>
    <xdr:to>
      <xdr:col>20</xdr:col>
      <xdr:colOff>142874</xdr:colOff>
      <xdr:row>32</xdr:row>
      <xdr:rowOff>142875</xdr:rowOff>
    </xdr:to>
    <xdr:sp macro="" textlink="">
      <xdr:nvSpPr>
        <xdr:cNvPr id="3" name="角丸四角形 2"/>
        <xdr:cNvSpPr/>
      </xdr:nvSpPr>
      <xdr:spPr>
        <a:xfrm>
          <a:off x="4295774" y="3476625"/>
          <a:ext cx="2695575" cy="2952750"/>
        </a:xfrm>
        <a:prstGeom prst="roundRect">
          <a:avLst>
            <a:gd name="adj" fmla="val 6988"/>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19</xdr:row>
      <xdr:rowOff>95250</xdr:rowOff>
    </xdr:from>
    <xdr:to>
      <xdr:col>11</xdr:col>
      <xdr:colOff>190500</xdr:colOff>
      <xdr:row>32</xdr:row>
      <xdr:rowOff>133350</xdr:rowOff>
    </xdr:to>
    <xdr:sp macro="" textlink="">
      <xdr:nvSpPr>
        <xdr:cNvPr id="4" name="角丸四角形 3"/>
        <xdr:cNvSpPr/>
      </xdr:nvSpPr>
      <xdr:spPr>
        <a:xfrm>
          <a:off x="19050" y="3486150"/>
          <a:ext cx="3924300" cy="2933700"/>
        </a:xfrm>
        <a:prstGeom prst="roundRect">
          <a:avLst>
            <a:gd name="adj" fmla="val 6362"/>
          </a:avLst>
        </a:prstGeom>
        <a:no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95250</xdr:colOff>
      <xdr:row>30</xdr:row>
      <xdr:rowOff>38100</xdr:rowOff>
    </xdr:from>
    <xdr:to>
      <xdr:col>21</xdr:col>
      <xdr:colOff>9525</xdr:colOff>
      <xdr:row>31</xdr:row>
      <xdr:rowOff>209550</xdr:rowOff>
    </xdr:to>
    <xdr:sp macro="" textlink="">
      <xdr:nvSpPr>
        <xdr:cNvPr id="7" name="テキスト ボックス 156"/>
        <xdr:cNvSpPr txBox="1"/>
      </xdr:nvSpPr>
      <xdr:spPr>
        <a:xfrm>
          <a:off x="4552950" y="5867400"/>
          <a:ext cx="2581275" cy="40005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114300" indent="-114300" algn="l">
            <a:lnSpc>
              <a:spcPts val="1200"/>
            </a:lnSpc>
            <a:spcAft>
              <a:spcPts val="0"/>
            </a:spcAft>
          </a:pPr>
          <a:r>
            <a:rPr lang="ja-JP" sz="1000" kern="100">
              <a:solidFill>
                <a:srgbClr val="92D050"/>
              </a:solidFill>
              <a:effectLst/>
              <a:latin typeface="メイリオ" panose="020B0604030504040204" pitchFamily="50" charset="-128"/>
              <a:ea typeface="メイリオ" panose="020B0604030504040204" pitchFamily="50" charset="-128"/>
              <a:cs typeface="メイリオ" panose="020B0604030504040204" pitchFamily="50" charset="-128"/>
            </a:rPr>
            <a:t>●</a:t>
          </a: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近所には徒歩や自転車で出かけ</a:t>
          </a:r>
          <a:endParaRPr lang="en-US" altLang="ja-JP" sz="1000" kern="100">
            <a:effectLst/>
            <a:latin typeface="メイリオ" panose="020B0604030504040204" pitchFamily="50" charset="-128"/>
            <a:ea typeface="メイリオ" panose="020B0604030504040204" pitchFamily="50" charset="-128"/>
            <a:cs typeface="メイリオ" panose="020B0604030504040204" pitchFamily="50" charset="-128"/>
          </a:endParaRPr>
        </a:p>
        <a:p>
          <a:pPr marL="114300" indent="-114300" algn="l">
            <a:lnSpc>
              <a:spcPts val="1200"/>
            </a:lnSpc>
            <a:spcAft>
              <a:spcPts val="0"/>
            </a:spcAft>
          </a:pPr>
          <a:r>
            <a:rPr lang="ja-JP" altLang="en-US" sz="1000" kern="100">
              <a:effectLst/>
              <a:latin typeface="メイリオ" panose="020B0604030504040204" pitchFamily="50" charset="-128"/>
              <a:ea typeface="メイリオ" panose="020B0604030504040204" pitchFamily="50" charset="-128"/>
              <a:cs typeface="メイリオ" panose="020B0604030504040204" pitchFamily="50" charset="-128"/>
            </a:rPr>
            <a:t>　ましょう。</a:t>
          </a:r>
        </a:p>
      </xdr:txBody>
    </xdr:sp>
    <xdr:clientData/>
  </xdr:twoCellAnchor>
  <xdr:twoCellAnchor>
    <xdr:from>
      <xdr:col>8</xdr:col>
      <xdr:colOff>0</xdr:colOff>
      <xdr:row>0</xdr:row>
      <xdr:rowOff>0</xdr:rowOff>
    </xdr:from>
    <xdr:to>
      <xdr:col>21</xdr:col>
      <xdr:colOff>76200</xdr:colOff>
      <xdr:row>2</xdr:row>
      <xdr:rowOff>190500</xdr:rowOff>
    </xdr:to>
    <xdr:sp macro="" textlink="">
      <xdr:nvSpPr>
        <xdr:cNvPr id="9" name="角丸四角形 8"/>
        <xdr:cNvSpPr/>
      </xdr:nvSpPr>
      <xdr:spPr>
        <a:xfrm>
          <a:off x="3267075" y="0"/>
          <a:ext cx="4352925" cy="800100"/>
        </a:xfrm>
        <a:prstGeom prst="roundRect">
          <a:avLst/>
        </a:prstGeom>
        <a:noFill/>
        <a:ln w="127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記入欄の黄色の網掛けの欄に数値や金額を入力してください。</a:t>
          </a:r>
          <a:endParaRPr kumimoji="1" lang="en-US" altLang="ja-JP"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endParaRPr>
        </a:p>
        <a:p>
          <a:pPr algn="l"/>
          <a:r>
            <a:rPr kumimoji="1" lang="ja-JP" altLang="en-US" sz="1100" b="0">
              <a:solidFill>
                <a:srgbClr val="FF0066"/>
              </a:solidFill>
              <a:latin typeface="メイリオ" panose="020B0604030504040204" pitchFamily="50" charset="-128"/>
              <a:ea typeface="メイリオ" panose="020B0604030504040204" pitchFamily="50" charset="-128"/>
              <a:cs typeface="メイリオ" panose="020B0604030504040204" pitchFamily="50" charset="-128"/>
            </a:rPr>
            <a:t>青色の網掛けの欄に数字が自動で現れます。</a:t>
          </a:r>
        </a:p>
      </xdr:txBody>
    </xdr:sp>
    <xdr:clientData/>
  </xdr:twoCellAnchor>
  <xdr:twoCellAnchor editAs="oneCell">
    <xdr:from>
      <xdr:col>12</xdr:col>
      <xdr:colOff>266701</xdr:colOff>
      <xdr:row>23</xdr:row>
      <xdr:rowOff>0</xdr:rowOff>
    </xdr:from>
    <xdr:to>
      <xdr:col>15</xdr:col>
      <xdr:colOff>367858</xdr:colOff>
      <xdr:row>29</xdr:row>
      <xdr:rowOff>198516</xdr:rowOff>
    </xdr:to>
    <xdr:pic>
      <xdr:nvPicPr>
        <xdr:cNvPr id="6" name="図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67276" y="4152900"/>
          <a:ext cx="1082232" cy="1646316"/>
        </a:xfrm>
        <a:prstGeom prst="rect">
          <a:avLst/>
        </a:prstGeom>
      </xdr:spPr>
    </xdr:pic>
    <xdr:clientData/>
  </xdr:twoCellAnchor>
  <xdr:twoCellAnchor editAs="oneCell">
    <xdr:from>
      <xdr:col>15</xdr:col>
      <xdr:colOff>152400</xdr:colOff>
      <xdr:row>25</xdr:row>
      <xdr:rowOff>9525</xdr:rowOff>
    </xdr:from>
    <xdr:to>
      <xdr:col>20</xdr:col>
      <xdr:colOff>76810</xdr:colOff>
      <xdr:row>30</xdr:row>
      <xdr:rowOff>123825</xdr:rowOff>
    </xdr:to>
    <xdr:pic>
      <xdr:nvPicPr>
        <xdr:cNvPr id="5" name="図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34050" y="4695825"/>
          <a:ext cx="1610335" cy="1257300"/>
        </a:xfrm>
        <a:prstGeom prst="rect">
          <a:avLst/>
        </a:prstGeom>
      </xdr:spPr>
    </xdr:pic>
    <xdr:clientData/>
  </xdr:twoCellAnchor>
</xdr:wsDr>
</file>

<file path=xl/drawings/drawing36.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latin typeface="メイリオ" panose="020B0604030504040204" pitchFamily="50" charset="-128"/>
              <a:ea typeface="メイリオ" panose="020B0604030504040204" pitchFamily="50" charset="-128"/>
              <a:cs typeface="メイリオ" panose="020B0604030504040204" pitchFamily="50" charset="-128"/>
            </a:rPr>
            <a:t>（</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kg/</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latin typeface="メイリオ" panose="020B0604030504040204" pitchFamily="50" charset="-128"/>
              <a:ea typeface="メイリオ" panose="020B0604030504040204" pitchFamily="50" charset="-128"/>
              <a:cs typeface="メイリオ" panose="020B0604030504040204" pitchFamily="50" charset="-128"/>
            </a:rPr>
            <a:t>（円</a:t>
          </a:r>
          <a:r>
            <a:rPr lang="en-US" altLang="ja-JP" sz="900">
              <a:latin typeface="メイリオ" panose="020B0604030504040204" pitchFamily="50" charset="-128"/>
              <a:ea typeface="メイリオ" panose="020B0604030504040204" pitchFamily="50" charset="-128"/>
              <a:cs typeface="メイリオ" panose="020B0604030504040204" pitchFamily="50" charset="-128"/>
            </a:rPr>
            <a:t>/</a:t>
          </a:r>
          <a:r>
            <a:rPr lang="ja-JP" altLang="en-US" sz="900">
              <a:latin typeface="メイリオ" panose="020B0604030504040204" pitchFamily="50" charset="-128"/>
              <a:ea typeface="メイリオ" panose="020B0604030504040204" pitchFamily="50" charset="-128"/>
              <a:cs typeface="メイリオ" panose="020B0604030504040204" pitchFamily="50" charset="-128"/>
            </a:rPr>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latin typeface="メイリオ" panose="020B0604030504040204" pitchFamily="50" charset="-128"/>
              <a:ea typeface="メイリオ" panose="020B0604030504040204" pitchFamily="50" charset="-128"/>
              <a:cs typeface="メイリオ" panose="020B0604030504040204" pitchFamily="50" charset="-128"/>
            </a:rPr>
            <a:t>光　熱　水　費</a:t>
          </a:r>
        </a:p>
      </cdr:txBody>
    </cdr:sp>
  </cdr:relSizeAnchor>
</c:userShapes>
</file>

<file path=xl/drawings/drawing4.xml><?xml version="1.0" encoding="utf-8"?>
<xdr:wsDr xmlns:xdr="http://schemas.openxmlformats.org/drawingml/2006/spreadsheetDrawing" xmlns:a="http://schemas.openxmlformats.org/drawingml/2006/main">
  <xdr:oneCellAnchor>
    <xdr:from>
      <xdr:col>2</xdr:col>
      <xdr:colOff>152400</xdr:colOff>
      <xdr:row>35</xdr:row>
      <xdr:rowOff>19050</xdr:rowOff>
    </xdr:from>
    <xdr:ext cx="5524500" cy="3448050"/>
    <xdr:pic>
      <xdr:nvPicPr>
        <xdr:cNvPr id="2" name="図 1" descr="身近な二酸化炭素排出量と森林（スギ人工林）の二酸化炭素吸収量"/>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6019800"/>
          <a:ext cx="5524500" cy="3448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133349</xdr:colOff>
      <xdr:row>7</xdr:row>
      <xdr:rowOff>104775</xdr:rowOff>
    </xdr:from>
    <xdr:to>
      <xdr:col>38</xdr:col>
      <xdr:colOff>95249</xdr:colOff>
      <xdr:row>18</xdr:row>
      <xdr:rowOff>0</xdr:rowOff>
    </xdr:to>
    <xdr:sp macro="" textlink="">
      <xdr:nvSpPr>
        <xdr:cNvPr id="3" name="角丸四角形 2"/>
        <xdr:cNvSpPr/>
      </xdr:nvSpPr>
      <xdr:spPr>
        <a:xfrm>
          <a:off x="295274" y="1304925"/>
          <a:ext cx="5953125" cy="1781175"/>
        </a:xfrm>
        <a:prstGeom prst="round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36</xdr:col>
      <xdr:colOff>504824</xdr:colOff>
      <xdr:row>2</xdr:row>
      <xdr:rowOff>0</xdr:rowOff>
    </xdr:from>
    <xdr:to>
      <xdr:col>47</xdr:col>
      <xdr:colOff>504824</xdr:colOff>
      <xdr:row>15</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0</xdr:colOff>
      <xdr:row>17</xdr:row>
      <xdr:rowOff>0</xdr:rowOff>
    </xdr:from>
    <xdr:to>
      <xdr:col>42</xdr:col>
      <xdr:colOff>0</xdr:colOff>
      <xdr:row>26</xdr:row>
      <xdr:rowOff>0</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43</xdr:col>
      <xdr:colOff>0</xdr:colOff>
      <xdr:row>17</xdr:row>
      <xdr:rowOff>0</xdr:rowOff>
    </xdr:from>
    <xdr:to>
      <xdr:col>48</xdr:col>
      <xdr:colOff>0</xdr:colOff>
      <xdr:row>26</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28</xdr:row>
      <xdr:rowOff>0</xdr:rowOff>
    </xdr:from>
    <xdr:to>
      <xdr:col>42</xdr:col>
      <xdr:colOff>0</xdr:colOff>
      <xdr:row>37</xdr:row>
      <xdr:rowOff>0</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43</xdr:col>
      <xdr:colOff>0</xdr:colOff>
      <xdr:row>28</xdr:row>
      <xdr:rowOff>0</xdr:rowOff>
    </xdr:from>
    <xdr:to>
      <xdr:col>48</xdr:col>
      <xdr:colOff>0</xdr:colOff>
      <xdr:row>37</xdr:row>
      <xdr:rowOff>0</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39</xdr:row>
      <xdr:rowOff>0</xdr:rowOff>
    </xdr:from>
    <xdr:to>
      <xdr:col>42</xdr:col>
      <xdr:colOff>0</xdr:colOff>
      <xdr:row>48</xdr:row>
      <xdr:rowOff>0</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0</xdr:colOff>
      <xdr:row>39</xdr:row>
      <xdr:rowOff>0</xdr:rowOff>
    </xdr:from>
    <xdr:to>
      <xdr:col>48</xdr:col>
      <xdr:colOff>0</xdr:colOff>
      <xdr:row>48</xdr:row>
      <xdr:rowOff>0</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27</xdr:col>
      <xdr:colOff>9525</xdr:colOff>
      <xdr:row>0</xdr:row>
      <xdr:rowOff>85725</xdr:rowOff>
    </xdr:from>
    <xdr:to>
      <xdr:col>36</xdr:col>
      <xdr:colOff>19050</xdr:colOff>
      <xdr:row>3</xdr:row>
      <xdr:rowOff>76200</xdr:rowOff>
    </xdr:to>
    <xdr:sp macro="" textlink="">
      <xdr:nvSpPr>
        <xdr:cNvPr id="2049" name="Text Box 1"/>
        <xdr:cNvSpPr txBox="1">
          <a:spLocks noChangeArrowheads="1"/>
        </xdr:cNvSpPr>
      </xdr:nvSpPr>
      <xdr:spPr bwMode="auto">
        <a:xfrm>
          <a:off x="8753475" y="85725"/>
          <a:ext cx="2762250" cy="981075"/>
        </a:xfrm>
        <a:prstGeom prst="rect">
          <a:avLst/>
        </a:prstGeom>
        <a:noFill/>
        <a:ln w="19050" algn="ctr">
          <a:solidFill>
            <a:srgbClr val="00B050"/>
          </a:solidFill>
          <a:miter lim="800000"/>
          <a:headEnd/>
          <a:tailEnd/>
        </a:ln>
        <a:effectLst/>
        <a:extLst>
          <a:ext uri="{909E8E84-426E-40DD-AFC4-6F175D3DCCD1}">
            <a14:hiddenFill xmlns:a14="http://schemas.microsoft.com/office/drawing/2010/main">
              <a:solidFill>
                <a:srgbClr val="6666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74295" tIns="8890" rIns="74295" bIns="8890" anchor="ctr" upright="1"/>
        <a:lstStyle/>
        <a:p>
          <a:pPr algn="l" rtl="0">
            <a:defRPr sz="1000"/>
          </a:pPr>
          <a:r>
            <a:rPr lang="ja-JP" altLang="en-US" sz="1000" b="0" i="0" u="none" strike="noStrike" baseline="0">
              <a:solidFill>
                <a:srgbClr val="000000"/>
              </a:solidFill>
              <a:latin typeface="+mj-ea"/>
              <a:ea typeface="+mj-ea"/>
            </a:rPr>
            <a:t>数値を入力することで、増減率による評価が自動的に行われます。</a:t>
          </a:r>
          <a:endParaRPr lang="ja-JP" altLang="en-US" sz="1000" b="0" i="0" u="none" strike="noStrike" baseline="0">
            <a:solidFill>
              <a:srgbClr val="000000"/>
            </a:solidFill>
            <a:latin typeface="+mj-ea"/>
            <a:ea typeface="+mj-ea"/>
            <a:cs typeface="Times New Roman"/>
          </a:endParaRPr>
        </a:p>
        <a:p>
          <a:pPr algn="l" rtl="0">
            <a:defRPr sz="1000"/>
          </a:pPr>
          <a:r>
            <a:rPr lang="ja-JP" altLang="en-US" sz="1000" b="0" i="0" u="none" strike="noStrike" baseline="0">
              <a:solidFill>
                <a:srgbClr val="000000"/>
              </a:solidFill>
              <a:latin typeface="+mj-ea"/>
              <a:ea typeface="+mj-ea"/>
            </a:rPr>
            <a:t>　　　　・マイナスの場合→</a:t>
          </a:r>
          <a:r>
            <a:rPr lang="ja-JP" altLang="en-US" sz="1000" b="0" i="0" u="none" strike="noStrike" baseline="0">
              <a:solidFill>
                <a:srgbClr val="FF0066"/>
              </a:solidFill>
              <a:latin typeface="+mj-ea"/>
              <a:ea typeface="+mj-ea"/>
            </a:rPr>
            <a:t>❀</a:t>
          </a:r>
          <a:endParaRPr lang="ja-JP" altLang="en-US" sz="1000" b="0" i="0" u="none" strike="noStrike" baseline="0">
            <a:solidFill>
              <a:srgbClr val="000000"/>
            </a:solidFill>
            <a:latin typeface="+mj-ea"/>
            <a:ea typeface="+mj-ea"/>
            <a:cs typeface="Times New Roman"/>
          </a:endParaRPr>
        </a:p>
        <a:p>
          <a:pPr algn="l" rtl="0">
            <a:defRPr sz="1000"/>
          </a:pPr>
          <a:r>
            <a:rPr lang="ja-JP" altLang="en-US" sz="1000" b="0" i="0" u="none" strike="noStrike" baseline="0">
              <a:solidFill>
                <a:srgbClr val="000000"/>
              </a:solidFill>
              <a:latin typeface="+mj-ea"/>
              <a:ea typeface="+mj-ea"/>
            </a:rPr>
            <a:t>　　　　・－３％超の場合→</a:t>
          </a:r>
          <a:r>
            <a:rPr lang="ja-JP" altLang="en-US" sz="1000" b="0" i="0" u="none" strike="noStrike" baseline="0">
              <a:solidFill>
                <a:srgbClr val="FF0066"/>
              </a:solidFill>
              <a:latin typeface="+mj-ea"/>
              <a:ea typeface="+mj-ea"/>
            </a:rPr>
            <a:t>❀❀</a:t>
          </a:r>
          <a:endParaRPr lang="ja-JP" altLang="en-US" sz="1000" b="0" i="0" u="none" strike="noStrike" baseline="0">
            <a:solidFill>
              <a:srgbClr val="000000"/>
            </a:solidFill>
            <a:latin typeface="+mj-ea"/>
            <a:ea typeface="+mj-ea"/>
            <a:cs typeface="Times New Roman"/>
          </a:endParaRPr>
        </a:p>
        <a:p>
          <a:pPr algn="l" rtl="0">
            <a:defRPr sz="1000"/>
          </a:pPr>
          <a:r>
            <a:rPr lang="ja-JP" altLang="en-US" sz="1000" b="0" i="0" u="none" strike="noStrike" baseline="0">
              <a:solidFill>
                <a:srgbClr val="000000"/>
              </a:solidFill>
              <a:latin typeface="+mj-ea"/>
              <a:ea typeface="+mj-ea"/>
            </a:rPr>
            <a:t>　　　　・－５％超の場合→</a:t>
          </a:r>
          <a:r>
            <a:rPr lang="ja-JP" altLang="en-US" sz="1000" b="0" i="0" u="none" strike="noStrike" baseline="0">
              <a:solidFill>
                <a:srgbClr val="FF0066"/>
              </a:solidFill>
              <a:latin typeface="+mj-ea"/>
              <a:ea typeface="+mj-ea"/>
            </a:rPr>
            <a:t>❀❀❀</a:t>
          </a:r>
          <a:endParaRPr lang="ja-JP" altLang="en-US" sz="1000" b="0" i="0" u="none" strike="noStrike" baseline="0">
            <a:solidFill>
              <a:srgbClr val="000000"/>
            </a:solidFill>
            <a:latin typeface="+mj-ea"/>
            <a:ea typeface="+mj-ea"/>
            <a:cs typeface="Times New Roman"/>
          </a:endParaRPr>
        </a:p>
      </xdr:txBody>
    </xdr:sp>
    <xdr:clientData/>
  </xdr:twoCellAnchor>
  <xdr:twoCellAnchor>
    <xdr:from>
      <xdr:col>37</xdr:col>
      <xdr:colOff>9525</xdr:colOff>
      <xdr:row>0</xdr:row>
      <xdr:rowOff>95250</xdr:rowOff>
    </xdr:from>
    <xdr:to>
      <xdr:col>48</xdr:col>
      <xdr:colOff>0</xdr:colOff>
      <xdr:row>0</xdr:row>
      <xdr:rowOff>361950</xdr:rowOff>
    </xdr:to>
    <xdr:sp macro="" textlink="">
      <xdr:nvSpPr>
        <xdr:cNvPr id="2050" name="Text Box 2"/>
        <xdr:cNvSpPr txBox="1">
          <a:spLocks noChangeArrowheads="1"/>
        </xdr:cNvSpPr>
      </xdr:nvSpPr>
      <xdr:spPr bwMode="auto">
        <a:xfrm>
          <a:off x="12011025" y="95250"/>
          <a:ext cx="5162550" cy="266700"/>
        </a:xfrm>
        <a:prstGeom prst="rect">
          <a:avLst/>
        </a:prstGeom>
        <a:noFill/>
        <a:ln w="19050" algn="ctr">
          <a:solidFill>
            <a:srgbClr val="00B050"/>
          </a:solidFill>
          <a:miter lim="800000"/>
          <a:headEnd/>
          <a:tailEnd/>
        </a:ln>
        <a:effectLst/>
        <a:extLst>
          <a:ext uri="{909E8E84-426E-40DD-AFC4-6F175D3DCCD1}">
            <a14:hiddenFill xmlns:a14="http://schemas.microsoft.com/office/drawing/2010/main">
              <a:solidFill>
                <a:srgbClr val="6666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74295" tIns="8890" rIns="74295" bIns="8890" anchor="ctr" upright="1"/>
        <a:lstStyle/>
        <a:p>
          <a:pPr algn="ctr" rtl="0">
            <a:defRPr sz="1000"/>
          </a:pPr>
          <a:r>
            <a:rPr lang="ja-JP" altLang="en-US" sz="1000" b="0" i="0" u="none" strike="noStrike" baseline="0">
              <a:solidFill>
                <a:srgbClr val="000000"/>
              </a:solidFill>
              <a:latin typeface="+mj-ea"/>
              <a:ea typeface="+mj-ea"/>
            </a:rPr>
            <a:t>各月の数値を該当欄に入力することで、グラフは自動的に作成されます。</a:t>
          </a:r>
          <a:endParaRPr lang="ja-JP" altLang="en-US" sz="1000" b="0" i="0" u="none" strike="noStrike" baseline="0">
            <a:solidFill>
              <a:srgbClr val="000000"/>
            </a:solidFill>
            <a:latin typeface="+mj-ea"/>
            <a:ea typeface="+mj-ea"/>
            <a:cs typeface="Times New Roman"/>
          </a:endParaRPr>
        </a:p>
      </xdr:txBody>
    </xdr:sp>
    <xdr:clientData/>
  </xdr:twoCellAnchor>
</xdr:wsDr>
</file>

<file path=xl/drawings/drawing6.xml><?xml version="1.0" encoding="utf-8"?>
<c:userShapes xmlns:c="http://schemas.openxmlformats.org/drawingml/2006/chart">
  <cdr:relSizeAnchor xmlns:cdr="http://schemas.openxmlformats.org/drawingml/2006/chartDrawing">
    <cdr:from>
      <cdr:x>1.98088E-7</cdr:x>
      <cdr:y>0.0061</cdr:y>
    </cdr:from>
    <cdr:to>
      <cdr:x>0.13962</cdr:x>
      <cdr:y>0.06707</cdr:y>
    </cdr:to>
    <cdr:sp macro="" textlink="">
      <cdr:nvSpPr>
        <cdr:cNvPr id="2" name="テキスト ボックス 1"/>
        <cdr:cNvSpPr txBox="1"/>
      </cdr:nvSpPr>
      <cdr:spPr>
        <a:xfrm xmlns:a="http://schemas.openxmlformats.org/drawingml/2006/main">
          <a:off x="1" y="19050"/>
          <a:ext cx="704850" cy="19050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r>
            <a:rPr lang="ja-JP" altLang="en-US" sz="900"/>
            <a:t>（</a:t>
          </a:r>
          <a:r>
            <a:rPr lang="en-US" altLang="ja-JP" sz="900"/>
            <a:t>kg/</a:t>
          </a:r>
          <a:r>
            <a:rPr lang="ja-JP" altLang="en-US" sz="900"/>
            <a:t>月）</a:t>
          </a:r>
        </a:p>
      </cdr:txBody>
    </cdr:sp>
  </cdr:relSizeAnchor>
  <cdr:relSizeAnchor xmlns:cdr="http://schemas.openxmlformats.org/drawingml/2006/chartDrawing">
    <cdr:from>
      <cdr:x>0.64591</cdr:x>
      <cdr:y>0.00711</cdr:y>
    </cdr:from>
    <cdr:to>
      <cdr:x>0.78553</cdr:x>
      <cdr:y>0.06809</cdr:y>
    </cdr:to>
    <cdr:sp macro="" textlink="">
      <cdr:nvSpPr>
        <cdr:cNvPr id="3" name="テキスト ボックス 1"/>
        <cdr:cNvSpPr txBox="1"/>
      </cdr:nvSpPr>
      <cdr:spPr>
        <a:xfrm xmlns:a="http://schemas.openxmlformats.org/drawingml/2006/main">
          <a:off x="3260725" y="22225"/>
          <a:ext cx="704850"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ja-JP" altLang="en-US" sz="900"/>
            <a:t>（円</a:t>
          </a:r>
          <a:r>
            <a:rPr lang="en-US" altLang="ja-JP" sz="900"/>
            <a:t>/</a:t>
          </a:r>
          <a:r>
            <a:rPr lang="ja-JP" altLang="en-US" sz="900"/>
            <a:t>月）</a:t>
          </a:r>
        </a:p>
      </cdr:txBody>
    </cdr:sp>
  </cdr:relSizeAnchor>
  <cdr:relSizeAnchor xmlns:cdr="http://schemas.openxmlformats.org/drawingml/2006/chartDrawing">
    <cdr:from>
      <cdr:x>0.00189</cdr:x>
      <cdr:y>0.07012</cdr:y>
    </cdr:from>
    <cdr:to>
      <cdr:x>0.05472</cdr:x>
      <cdr:y>0.90854</cdr:y>
    </cdr:to>
    <cdr:sp macro="" textlink="">
      <cdr:nvSpPr>
        <cdr:cNvPr id="4" name="テキスト ボックス 3"/>
        <cdr:cNvSpPr txBox="1"/>
      </cdr:nvSpPr>
      <cdr:spPr>
        <a:xfrm xmlns:a="http://schemas.openxmlformats.org/drawingml/2006/main">
          <a:off x="9526" y="219075"/>
          <a:ext cx="266700" cy="2619375"/>
        </a:xfrm>
        <a:prstGeom xmlns:a="http://schemas.openxmlformats.org/drawingml/2006/main" prst="rect">
          <a:avLst/>
        </a:prstGeom>
      </cdr:spPr>
      <cdr:txBody>
        <a:bodyPr xmlns:a="http://schemas.openxmlformats.org/drawingml/2006/main" vertOverflow="clip" vert="eaVert" wrap="square" rtlCol="0" anchor="ctr"/>
        <a:lstStyle xmlns:a="http://schemas.openxmlformats.org/drawingml/2006/main"/>
        <a:p xmlns:a="http://schemas.openxmlformats.org/drawingml/2006/main">
          <a:pPr algn="ctr"/>
          <a:r>
            <a:rPr lang="ja-JP" altLang="en-US" sz="900"/>
            <a:t>二酸化炭素排出量</a:t>
          </a:r>
        </a:p>
      </cdr:txBody>
    </cdr:sp>
  </cdr:relSizeAnchor>
  <cdr:relSizeAnchor xmlns:cdr="http://schemas.openxmlformats.org/drawingml/2006/chartDrawing">
    <cdr:from>
      <cdr:x>0.75912</cdr:x>
      <cdr:y>0.06809</cdr:y>
    </cdr:from>
    <cdr:to>
      <cdr:x>0.81195</cdr:x>
      <cdr:y>0.9065</cdr:y>
    </cdr:to>
    <cdr:sp macro="" textlink="">
      <cdr:nvSpPr>
        <cdr:cNvPr id="5" name="テキスト ボックス 1"/>
        <cdr:cNvSpPr txBox="1"/>
      </cdr:nvSpPr>
      <cdr:spPr>
        <a:xfrm xmlns:a="http://schemas.openxmlformats.org/drawingml/2006/main">
          <a:off x="3832225" y="212725"/>
          <a:ext cx="266700" cy="2619375"/>
        </a:xfrm>
        <a:prstGeom xmlns:a="http://schemas.openxmlformats.org/drawingml/2006/main" prst="rect">
          <a:avLst/>
        </a:prstGeom>
      </cdr:spPr>
      <cdr:txBody>
        <a:bodyPr xmlns:a="http://schemas.openxmlformats.org/drawingml/2006/main" vert="eaVert"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a:t>光　熱　水　費</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kWh</a:t>
          </a:r>
          <a:r>
            <a:rPr lang="ja-JP" altLang="en-US" sz="900"/>
            <a:t>）</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a:t>
          </a:r>
          <a:r>
            <a:rPr lang="ja-JP" altLang="en-US" sz="900"/>
            <a:t>）</a:t>
          </a:r>
        </a:p>
      </cdr:txBody>
    </cdr:sp>
  </cdr:relSizeAnchor>
</c:userShapes>
</file>

<file path=xl/drawings/drawing9.xml><?xml version="1.0" encoding="utf-8"?>
<c:userShapes xmlns:c="http://schemas.openxmlformats.org/drawingml/2006/chart">
  <cdr:relSizeAnchor xmlns:cdr="http://schemas.openxmlformats.org/drawingml/2006/chartDrawing">
    <cdr:from>
      <cdr:x>0</cdr:x>
      <cdr:y>0.00144</cdr:y>
    </cdr:from>
    <cdr:to>
      <cdr:x>0.28609</cdr:x>
      <cdr:y>0.08764</cdr:y>
    </cdr:to>
    <cdr:sp macro="" textlink="">
      <cdr:nvSpPr>
        <cdr:cNvPr id="2" name="テキスト ボックス 1"/>
        <cdr:cNvSpPr txBox="1"/>
      </cdr:nvSpPr>
      <cdr:spPr>
        <a:xfrm xmlns:a="http://schemas.openxmlformats.org/drawingml/2006/main">
          <a:off x="0" y="3175"/>
          <a:ext cx="722139" cy="190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900"/>
            <a:t>（</a:t>
          </a:r>
          <a:r>
            <a:rPr lang="en-US" altLang="ja-JP" sz="900"/>
            <a:t>㎥</a:t>
          </a:r>
          <a:r>
            <a:rPr lang="ja-JP" altLang="en-US" sz="900"/>
            <a:t>）</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ghg-santeikohyo.env.go.jp/calc"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topLeftCell="A37" zoomScaleNormal="100" workbookViewId="0">
      <selection activeCell="AV15" sqref="AV15"/>
    </sheetView>
  </sheetViews>
  <sheetFormatPr defaultColWidth="2.625" defaultRowHeight="15" customHeight="1" x14ac:dyDescent="0.15"/>
  <cols>
    <col min="1" max="16384" width="2.625" style="4"/>
  </cols>
  <sheetData/>
  <phoneticPr fontId="2"/>
  <pageMargins left="0.51181102362204722" right="0.51181102362204722" top="0.74803149606299213" bottom="0.35433070866141736"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B57"/>
  <sheetViews>
    <sheetView topLeftCell="A13" workbookViewId="0">
      <selection activeCell="AC29" sqref="AC29"/>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144</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J5+'６月'!J12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28</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AB57"/>
  <sheetViews>
    <sheetView topLeftCell="A10" workbookViewId="0">
      <selection activeCell="X33" sqref="X33"/>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143</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J5+'７月'!J12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29</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AB57"/>
  <sheetViews>
    <sheetView topLeftCell="A13" workbookViewId="0">
      <selection activeCell="AC34" sqref="AC34"/>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142</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J5+'８月'!J12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30</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57"/>
  <sheetViews>
    <sheetView topLeftCell="A16" workbookViewId="0">
      <selection activeCell="V34" sqref="V34"/>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141</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J5+'９月'!J12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31</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0 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AB57"/>
  <sheetViews>
    <sheetView topLeftCell="A16" workbookViewId="0">
      <selection activeCell="W34" sqref="W34"/>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140</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J5+'10月'!J12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32</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7:H31 H27 H26"/>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AB57"/>
  <sheetViews>
    <sheetView topLeftCell="A16" workbookViewId="0">
      <selection activeCell="AA27" sqref="AA27"/>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139</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J5+'11月'!J12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33</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B57"/>
  <sheetViews>
    <sheetView topLeftCell="A16" workbookViewId="0">
      <selection activeCell="X27" sqref="X27"/>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136</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135</v>
      </c>
      <c r="I10" s="15"/>
      <c r="Z10" s="9"/>
      <c r="AB10" s="8"/>
    </row>
    <row r="11" spans="1:28" ht="6" customHeight="1" x14ac:dyDescent="0.15">
      <c r="I11" s="15"/>
      <c r="Z11" s="9"/>
      <c r="AB11" s="8"/>
    </row>
    <row r="12" spans="1:28" ht="18" customHeight="1" x14ac:dyDescent="0.15">
      <c r="B12" s="73" t="s">
        <v>110</v>
      </c>
      <c r="C12" s="9"/>
      <c r="J12" s="72">
        <f>J5+'12月'!J12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34</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D26:D31 F26:F31 H26:H31 J2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FF00"/>
  </sheetPr>
  <dimension ref="A1:AB57"/>
  <sheetViews>
    <sheetView topLeftCell="A16" workbookViewId="0">
      <selection activeCell="AC27" sqref="AC27"/>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134</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133</v>
      </c>
      <c r="I10" s="15"/>
      <c r="Z10" s="9"/>
      <c r="AB10" s="8"/>
    </row>
    <row r="11" spans="1:28" ht="6" customHeight="1" x14ac:dyDescent="0.15">
      <c r="I11" s="15"/>
      <c r="Z11" s="9"/>
      <c r="AB11" s="8"/>
    </row>
    <row r="12" spans="1:28" ht="18" customHeight="1" x14ac:dyDescent="0.15">
      <c r="B12" s="73" t="s">
        <v>110</v>
      </c>
      <c r="C12" s="9"/>
      <c r="J12" s="72">
        <f>J5+'１月'!J12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35</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FF00"/>
  </sheetPr>
  <dimension ref="A1:AB57"/>
  <sheetViews>
    <sheetView topLeftCell="A16" workbookViewId="0">
      <selection activeCell="T36" sqref="T36"/>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132</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133</v>
      </c>
      <c r="I10" s="15"/>
      <c r="Z10" s="9"/>
      <c r="AB10" s="8"/>
    </row>
    <row r="11" spans="1:28" ht="6" customHeight="1" x14ac:dyDescent="0.15">
      <c r="I11" s="15"/>
      <c r="Z11" s="9"/>
      <c r="AB11" s="8"/>
    </row>
    <row r="12" spans="1:28" ht="18" customHeight="1" x14ac:dyDescent="0.15">
      <c r="B12" s="73" t="s">
        <v>110</v>
      </c>
      <c r="C12" s="9"/>
      <c r="J12" s="72">
        <f>J5+'２月'!J12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36</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CC"/>
  </sheetPr>
  <dimension ref="A4:N26"/>
  <sheetViews>
    <sheetView workbookViewId="0">
      <selection activeCell="B10" sqref="B10"/>
    </sheetView>
  </sheetViews>
  <sheetFormatPr defaultColWidth="5.625" defaultRowHeight="12" x14ac:dyDescent="0.15"/>
  <cols>
    <col min="1" max="1" width="5.625" style="1"/>
    <col min="2" max="2" width="10.625" style="1" customWidth="1"/>
    <col min="3" max="16384" width="5.625" style="1"/>
  </cols>
  <sheetData>
    <row r="4" spans="1:14" ht="24" x14ac:dyDescent="0.15">
      <c r="C4" s="3" t="s">
        <v>42</v>
      </c>
      <c r="D4" s="3" t="s">
        <v>43</v>
      </c>
      <c r="E4" s="3" t="s">
        <v>44</v>
      </c>
      <c r="F4" s="3" t="s">
        <v>45</v>
      </c>
      <c r="G4" s="3" t="s">
        <v>46</v>
      </c>
      <c r="H4" s="3" t="s">
        <v>47</v>
      </c>
      <c r="I4" s="3" t="s">
        <v>48</v>
      </c>
      <c r="J4" s="3" t="s">
        <v>49</v>
      </c>
      <c r="K4" s="3" t="s">
        <v>41</v>
      </c>
      <c r="L4" s="3" t="s">
        <v>50</v>
      </c>
      <c r="M4" s="3" t="s">
        <v>51</v>
      </c>
      <c r="N4" s="3" t="s">
        <v>52</v>
      </c>
    </row>
    <row r="5" spans="1:14" x14ac:dyDescent="0.15">
      <c r="B5" s="1" t="s">
        <v>0</v>
      </c>
      <c r="C5" s="2">
        <f>年間のまとめ!$I$9</f>
        <v>0</v>
      </c>
      <c r="D5" s="2">
        <f>年間のまとめ!$Q$9</f>
        <v>0</v>
      </c>
      <c r="E5" s="2">
        <f>年間のまとめ!$Y$9</f>
        <v>0</v>
      </c>
      <c r="F5" s="2">
        <f>年間のまとめ!$I$20</f>
        <v>0</v>
      </c>
      <c r="G5" s="2">
        <f>年間のまとめ!$Q$20</f>
        <v>0</v>
      </c>
      <c r="H5" s="2">
        <f>年間のまとめ!$Y$20</f>
        <v>0</v>
      </c>
      <c r="I5" s="2">
        <f>年間のまとめ!$I$31</f>
        <v>0</v>
      </c>
      <c r="J5" s="2">
        <f>年間のまとめ!$Q$31</f>
        <v>0</v>
      </c>
      <c r="K5" s="2">
        <f>年間のまとめ!$Y$31</f>
        <v>0</v>
      </c>
      <c r="L5" s="2">
        <f>年間のまとめ!$I$42</f>
        <v>0</v>
      </c>
      <c r="M5" s="2">
        <f>年間のまとめ!$Q$42</f>
        <v>0</v>
      </c>
      <c r="N5" s="2">
        <f>年間のまとめ!$Y$42</f>
        <v>0</v>
      </c>
    </row>
    <row r="6" spans="1:14" x14ac:dyDescent="0.15">
      <c r="B6" s="1" t="s">
        <v>1</v>
      </c>
      <c r="C6" s="2">
        <f>年間のまとめ!$I$10</f>
        <v>0</v>
      </c>
      <c r="D6" s="2">
        <f>年間のまとめ!$Q$10</f>
        <v>0</v>
      </c>
      <c r="E6" s="2">
        <f>年間のまとめ!$Y$10</f>
        <v>0</v>
      </c>
      <c r="F6" s="2">
        <f>年間のまとめ!$I$21</f>
        <v>0</v>
      </c>
      <c r="G6" s="2">
        <f>年間のまとめ!$Q$21</f>
        <v>0</v>
      </c>
      <c r="H6" s="2">
        <f>年間のまとめ!$Y$21</f>
        <v>0</v>
      </c>
      <c r="I6" s="2">
        <f>年間のまとめ!$I$32</f>
        <v>0</v>
      </c>
      <c r="J6" s="2">
        <f>年間のまとめ!$Q$32</f>
        <v>0</v>
      </c>
      <c r="K6" s="2">
        <f>年間のまとめ!$Y$32</f>
        <v>0</v>
      </c>
      <c r="L6" s="2">
        <f>年間のまとめ!$I$43</f>
        <v>0</v>
      </c>
      <c r="M6" s="2">
        <f>年間のまとめ!$Q$43</f>
        <v>0</v>
      </c>
      <c r="N6" s="2">
        <f>年間のまとめ!$Y$43</f>
        <v>0</v>
      </c>
    </row>
    <row r="7" spans="1:14" x14ac:dyDescent="0.15">
      <c r="B7" s="1" t="s">
        <v>2</v>
      </c>
      <c r="C7" s="2">
        <f>年間のまとめ!$I$11</f>
        <v>0</v>
      </c>
      <c r="D7" s="2">
        <f>年間のまとめ!$Q$11</f>
        <v>0</v>
      </c>
      <c r="E7" s="2">
        <f>年間のまとめ!$Y$11</f>
        <v>0</v>
      </c>
      <c r="F7" s="2">
        <f>年間のまとめ!$I$22</f>
        <v>0</v>
      </c>
      <c r="G7" s="2">
        <f>年間のまとめ!$Q$22</f>
        <v>0</v>
      </c>
      <c r="H7" s="2">
        <f>年間のまとめ!$Y$22</f>
        <v>0</v>
      </c>
      <c r="I7" s="2">
        <f>年間のまとめ!$I$33</f>
        <v>0</v>
      </c>
      <c r="J7" s="2">
        <f>年間のまとめ!$Q$33</f>
        <v>0</v>
      </c>
      <c r="K7" s="2">
        <f>年間のまとめ!$Y$33</f>
        <v>0</v>
      </c>
      <c r="L7" s="2">
        <f>年間のまとめ!$I$44</f>
        <v>0</v>
      </c>
      <c r="M7" s="2">
        <f>年間のまとめ!$Q$44</f>
        <v>0</v>
      </c>
      <c r="N7" s="2">
        <f>年間のまとめ!$Y$44</f>
        <v>0</v>
      </c>
    </row>
    <row r="8" spans="1:14" x14ac:dyDescent="0.15">
      <c r="B8" s="1" t="s">
        <v>3</v>
      </c>
      <c r="C8" s="2">
        <f>年間のまとめ!$I$12</f>
        <v>0</v>
      </c>
      <c r="D8" s="2">
        <f>年間のまとめ!$Q$12</f>
        <v>0</v>
      </c>
      <c r="E8" s="2">
        <f>年間のまとめ!$Y$12</f>
        <v>0</v>
      </c>
      <c r="F8" s="2">
        <f>年間のまとめ!$I$23</f>
        <v>0</v>
      </c>
      <c r="G8" s="2">
        <f>年間のまとめ!$Q$23</f>
        <v>0</v>
      </c>
      <c r="H8" s="2">
        <f>年間のまとめ!$Y$23</f>
        <v>0</v>
      </c>
      <c r="I8" s="2">
        <f>年間のまとめ!$I$34</f>
        <v>0</v>
      </c>
      <c r="J8" s="2">
        <f>年間のまとめ!$Q$34</f>
        <v>0</v>
      </c>
      <c r="K8" s="2">
        <f>年間のまとめ!$Y$34</f>
        <v>0</v>
      </c>
      <c r="L8" s="2">
        <f>年間のまとめ!$I$45</f>
        <v>0</v>
      </c>
      <c r="M8" s="2">
        <f>年間のまとめ!$Q$45</f>
        <v>0</v>
      </c>
      <c r="N8" s="2">
        <f>年間のまとめ!$Y$45</f>
        <v>0</v>
      </c>
    </row>
    <row r="9" spans="1:14" x14ac:dyDescent="0.15">
      <c r="B9" s="1" t="s">
        <v>5</v>
      </c>
      <c r="C9" s="2">
        <f>年間のまとめ!$I$13</f>
        <v>0</v>
      </c>
      <c r="D9" s="2">
        <f>年間のまとめ!$Q$13</f>
        <v>0</v>
      </c>
      <c r="E9" s="2">
        <f>年間のまとめ!$Y$13</f>
        <v>0</v>
      </c>
      <c r="F9" s="2">
        <f>年間のまとめ!$I$24</f>
        <v>0</v>
      </c>
      <c r="G9" s="2">
        <f>年間のまとめ!$Q$24</f>
        <v>0</v>
      </c>
      <c r="H9" s="2">
        <f>年間のまとめ!$Y$24</f>
        <v>0</v>
      </c>
      <c r="I9" s="2">
        <f>年間のまとめ!$I$35</f>
        <v>0</v>
      </c>
      <c r="J9" s="2">
        <f>年間のまとめ!$Q$35</f>
        <v>0</v>
      </c>
      <c r="K9" s="2">
        <f>年間のまとめ!$Y$35</f>
        <v>0</v>
      </c>
      <c r="L9" s="2">
        <f>年間のまとめ!$I$46</f>
        <v>0</v>
      </c>
      <c r="M9" s="2">
        <f>年間のまとめ!$Q$46</f>
        <v>0</v>
      </c>
      <c r="N9" s="2">
        <f>年間のまとめ!$Y$46</f>
        <v>0</v>
      </c>
    </row>
    <row r="10" spans="1:14" x14ac:dyDescent="0.15">
      <c r="B10" s="1" t="s">
        <v>6</v>
      </c>
      <c r="C10" s="2">
        <f>年間のまとめ!$I$14</f>
        <v>0</v>
      </c>
      <c r="D10" s="2">
        <f>年間のまとめ!$Q$14</f>
        <v>0</v>
      </c>
      <c r="E10" s="2">
        <f>年間のまとめ!$Y$14</f>
        <v>0</v>
      </c>
      <c r="F10" s="2">
        <f>年間のまとめ!$I$25</f>
        <v>0</v>
      </c>
      <c r="G10" s="2">
        <f>年間のまとめ!$Q$25</f>
        <v>0</v>
      </c>
      <c r="H10" s="2">
        <f>年間のまとめ!$Y$25</f>
        <v>0</v>
      </c>
      <c r="I10" s="2">
        <f>年間のまとめ!$I$36</f>
        <v>0</v>
      </c>
      <c r="J10" s="2">
        <f>年間のまとめ!$Q$36</f>
        <v>0</v>
      </c>
      <c r="K10" s="2">
        <f>年間のまとめ!$Y$36</f>
        <v>0</v>
      </c>
      <c r="L10" s="2">
        <f>年間のまとめ!$I$47</f>
        <v>0</v>
      </c>
      <c r="M10" s="2">
        <f>年間のまとめ!$Q$47</f>
        <v>0</v>
      </c>
      <c r="N10" s="2">
        <f>年間のまとめ!$Y$47</f>
        <v>0</v>
      </c>
    </row>
    <row r="11" spans="1:14" x14ac:dyDescent="0.15">
      <c r="B11" s="1" t="s">
        <v>37</v>
      </c>
      <c r="C11" s="2">
        <f>年間のまとめ!$I$15</f>
        <v>0</v>
      </c>
      <c r="D11" s="2">
        <f>年間のまとめ!$Q$15</f>
        <v>0</v>
      </c>
      <c r="E11" s="2">
        <f>年間のまとめ!$Y$15</f>
        <v>0</v>
      </c>
      <c r="F11" s="2">
        <f>年間のまとめ!$I$26</f>
        <v>0</v>
      </c>
      <c r="G11" s="2">
        <f>年間のまとめ!$Q$26</f>
        <v>0</v>
      </c>
      <c r="H11" s="2">
        <f>年間のまとめ!$Y$26</f>
        <v>0</v>
      </c>
      <c r="I11" s="2">
        <f>年間のまとめ!$I$37</f>
        <v>0</v>
      </c>
      <c r="J11" s="2">
        <f>年間のまとめ!$Q$37</f>
        <v>0</v>
      </c>
      <c r="K11" s="2">
        <f>年間のまとめ!$Y$37</f>
        <v>0</v>
      </c>
      <c r="L11" s="2">
        <f>年間のまとめ!$I$48</f>
        <v>0</v>
      </c>
      <c r="M11" s="2">
        <f>年間のまとめ!$Q$48</f>
        <v>0</v>
      </c>
      <c r="N11" s="2">
        <f>年間のまとめ!$Y$48</f>
        <v>0</v>
      </c>
    </row>
    <row r="12" spans="1:14" x14ac:dyDescent="0.15">
      <c r="B12" s="1" t="s">
        <v>40</v>
      </c>
      <c r="C12" s="2">
        <f>年間のまとめ!$G$15</f>
        <v>0</v>
      </c>
      <c r="D12" s="2">
        <f>年間のまとめ!$O$15</f>
        <v>0</v>
      </c>
      <c r="E12" s="2">
        <f>年間のまとめ!$W$15</f>
        <v>0</v>
      </c>
      <c r="F12" s="2">
        <f>年間のまとめ!$G$26</f>
        <v>0</v>
      </c>
      <c r="G12" s="2">
        <f>年間のまとめ!$O$26</f>
        <v>0</v>
      </c>
      <c r="H12" s="2">
        <f>年間のまとめ!$W$26</f>
        <v>0</v>
      </c>
      <c r="I12" s="2">
        <f>年間のまとめ!$G$37</f>
        <v>0</v>
      </c>
      <c r="J12" s="2">
        <f>年間のまとめ!$O$37</f>
        <v>0</v>
      </c>
      <c r="K12" s="2">
        <f>年間のまとめ!$W$37</f>
        <v>0</v>
      </c>
      <c r="L12" s="2">
        <f>年間のまとめ!$G$48</f>
        <v>0</v>
      </c>
      <c r="M12" s="2">
        <f>年間のまとめ!$O$48</f>
        <v>0</v>
      </c>
      <c r="N12" s="2">
        <f>年間のまとめ!$W$48</f>
        <v>0</v>
      </c>
    </row>
    <row r="14" spans="1:14" ht="24" x14ac:dyDescent="0.15">
      <c r="C14" s="3" t="s">
        <v>42</v>
      </c>
      <c r="D14" s="3" t="s">
        <v>43</v>
      </c>
      <c r="E14" s="3" t="s">
        <v>44</v>
      </c>
      <c r="F14" s="3" t="s">
        <v>45</v>
      </c>
      <c r="G14" s="3" t="s">
        <v>46</v>
      </c>
      <c r="H14" s="3" t="s">
        <v>47</v>
      </c>
      <c r="I14" s="3" t="s">
        <v>48</v>
      </c>
      <c r="J14" s="3" t="s">
        <v>49</v>
      </c>
      <c r="K14" s="3" t="s">
        <v>41</v>
      </c>
      <c r="L14" s="3" t="s">
        <v>50</v>
      </c>
      <c r="M14" s="3" t="s">
        <v>51</v>
      </c>
      <c r="N14" s="3" t="s">
        <v>52</v>
      </c>
    </row>
    <row r="15" spans="1:14" x14ac:dyDescent="0.15">
      <c r="A15" s="1" t="s">
        <v>0</v>
      </c>
      <c r="B15" s="1" t="s">
        <v>53</v>
      </c>
      <c r="C15" s="2">
        <f>年間のまとめ!$E$9</f>
        <v>0</v>
      </c>
      <c r="D15" s="2">
        <f>年間のまとめ!$M$9</f>
        <v>0</v>
      </c>
      <c r="E15" s="2">
        <f>年間のまとめ!$U$9</f>
        <v>0</v>
      </c>
      <c r="F15" s="2">
        <f>年間のまとめ!$E$20</f>
        <v>0</v>
      </c>
      <c r="G15" s="2">
        <f>年間のまとめ!$M$20</f>
        <v>0</v>
      </c>
      <c r="H15" s="2">
        <f>年間のまとめ!$U$20</f>
        <v>0</v>
      </c>
      <c r="I15" s="2">
        <f>年間のまとめ!$E$31</f>
        <v>0</v>
      </c>
      <c r="J15" s="2">
        <f>年間のまとめ!$M$31</f>
        <v>0</v>
      </c>
      <c r="K15" s="2">
        <f>年間のまとめ!$U$31</f>
        <v>0</v>
      </c>
      <c r="L15" s="2">
        <f>年間のまとめ!$E$42</f>
        <v>0</v>
      </c>
      <c r="M15" s="2">
        <f>年間のまとめ!$M$42</f>
        <v>0</v>
      </c>
      <c r="N15" s="2">
        <f>年間のまとめ!$U$42</f>
        <v>0</v>
      </c>
    </row>
    <row r="16" spans="1:14" x14ac:dyDescent="0.15">
      <c r="B16" s="1" t="s">
        <v>54</v>
      </c>
      <c r="C16" s="2">
        <f>年間のまとめ!$C$9</f>
        <v>0</v>
      </c>
      <c r="D16" s="2">
        <f>年間のまとめ!$K$9</f>
        <v>0</v>
      </c>
      <c r="E16" s="2">
        <f>年間のまとめ!$S$9</f>
        <v>0</v>
      </c>
      <c r="F16" s="2">
        <f>年間のまとめ!$C$20</f>
        <v>0</v>
      </c>
      <c r="G16" s="2">
        <f>年間のまとめ!$K$20</f>
        <v>0</v>
      </c>
      <c r="H16" s="2">
        <f>年間のまとめ!$S$20</f>
        <v>0</v>
      </c>
      <c r="I16" s="2">
        <f>年間のまとめ!$C$31</f>
        <v>0</v>
      </c>
      <c r="J16" s="2">
        <f>年間のまとめ!$K$31</f>
        <v>0</v>
      </c>
      <c r="K16" s="2">
        <f>年間のまとめ!$S$31</f>
        <v>0</v>
      </c>
      <c r="L16" s="2">
        <f>年間のまとめ!$C$42</f>
        <v>0</v>
      </c>
      <c r="M16" s="2">
        <f>年間のまとめ!$K$42</f>
        <v>0</v>
      </c>
      <c r="N16" s="2">
        <f>年間のまとめ!$S$42</f>
        <v>0</v>
      </c>
    </row>
    <row r="17" spans="1:14" x14ac:dyDescent="0.15">
      <c r="A17" s="1" t="s">
        <v>1</v>
      </c>
      <c r="B17" s="1" t="s">
        <v>53</v>
      </c>
      <c r="C17" s="2">
        <f>年間のまとめ!$E$10</f>
        <v>0</v>
      </c>
      <c r="D17" s="2">
        <f>年間のまとめ!$M$10</f>
        <v>0</v>
      </c>
      <c r="E17" s="2">
        <f>年間のまとめ!$U$10</f>
        <v>0</v>
      </c>
      <c r="F17" s="2">
        <f>年間のまとめ!$E$21</f>
        <v>0</v>
      </c>
      <c r="G17" s="2">
        <f>年間のまとめ!$M$21</f>
        <v>0</v>
      </c>
      <c r="H17" s="2">
        <f>年間のまとめ!$U$21</f>
        <v>0</v>
      </c>
      <c r="I17" s="2">
        <f>年間のまとめ!$E$32</f>
        <v>0</v>
      </c>
      <c r="J17" s="2">
        <f>年間のまとめ!$M$32</f>
        <v>0</v>
      </c>
      <c r="K17" s="2">
        <f>年間のまとめ!$U$32</f>
        <v>0</v>
      </c>
      <c r="L17" s="2">
        <f>年間のまとめ!$E$43</f>
        <v>0</v>
      </c>
      <c r="M17" s="2">
        <f>年間のまとめ!$M$43</f>
        <v>0</v>
      </c>
      <c r="N17" s="2">
        <f>年間のまとめ!$U$43</f>
        <v>0</v>
      </c>
    </row>
    <row r="18" spans="1:14" x14ac:dyDescent="0.15">
      <c r="B18" s="1" t="s">
        <v>54</v>
      </c>
      <c r="C18" s="2">
        <f>年間のまとめ!$C$10</f>
        <v>0</v>
      </c>
      <c r="D18" s="2">
        <f>年間のまとめ!$K$10</f>
        <v>0</v>
      </c>
      <c r="E18" s="2">
        <f>年間のまとめ!$S$10</f>
        <v>0</v>
      </c>
      <c r="F18" s="2">
        <f>年間のまとめ!$C$21</f>
        <v>0</v>
      </c>
      <c r="G18" s="2">
        <f>年間のまとめ!$K$21</f>
        <v>0</v>
      </c>
      <c r="H18" s="2">
        <f>年間のまとめ!$S$21</f>
        <v>0</v>
      </c>
      <c r="I18" s="2">
        <f>年間のまとめ!$C$32</f>
        <v>0</v>
      </c>
      <c r="J18" s="2">
        <f>年間のまとめ!$K$32</f>
        <v>0</v>
      </c>
      <c r="K18" s="2">
        <f>年間のまとめ!$S$32</f>
        <v>0</v>
      </c>
      <c r="L18" s="2">
        <f>年間のまとめ!$C$43</f>
        <v>0</v>
      </c>
      <c r="M18" s="2">
        <f>年間のまとめ!$K$43</f>
        <v>0</v>
      </c>
      <c r="N18" s="2">
        <f>年間のまとめ!$S$43</f>
        <v>0</v>
      </c>
    </row>
    <row r="19" spans="1:14" x14ac:dyDescent="0.15">
      <c r="A19" s="1" t="s">
        <v>2</v>
      </c>
      <c r="B19" s="1" t="s">
        <v>53</v>
      </c>
      <c r="C19" s="2">
        <f>年間のまとめ!$E$11</f>
        <v>0</v>
      </c>
      <c r="D19" s="2">
        <f>年間のまとめ!$M$11</f>
        <v>0</v>
      </c>
      <c r="E19" s="2">
        <f>年間のまとめ!$U$11</f>
        <v>0</v>
      </c>
      <c r="F19" s="2">
        <f>年間のまとめ!$E$22</f>
        <v>0</v>
      </c>
      <c r="G19" s="2">
        <f>年間のまとめ!$M$22</f>
        <v>0</v>
      </c>
      <c r="H19" s="2">
        <f>年間のまとめ!$U$22</f>
        <v>0</v>
      </c>
      <c r="I19" s="2">
        <f>年間のまとめ!$E$33</f>
        <v>0</v>
      </c>
      <c r="J19" s="2">
        <f>年間のまとめ!$M$33</f>
        <v>0</v>
      </c>
      <c r="K19" s="2">
        <f>年間のまとめ!$U$33</f>
        <v>0</v>
      </c>
      <c r="L19" s="2">
        <f>年間のまとめ!$E$44</f>
        <v>0</v>
      </c>
      <c r="M19" s="2">
        <f>年間のまとめ!$M$44</f>
        <v>0</v>
      </c>
      <c r="N19" s="2">
        <f>年間のまとめ!$U$44</f>
        <v>0</v>
      </c>
    </row>
    <row r="20" spans="1:14" x14ac:dyDescent="0.15">
      <c r="B20" s="1" t="s">
        <v>54</v>
      </c>
      <c r="C20" s="2">
        <f>年間のまとめ!$C$11</f>
        <v>0</v>
      </c>
      <c r="D20" s="2">
        <f>年間のまとめ!$K$11</f>
        <v>0</v>
      </c>
      <c r="E20" s="2">
        <f>年間のまとめ!$S$11</f>
        <v>0</v>
      </c>
      <c r="F20" s="2">
        <f>年間のまとめ!$C$22</f>
        <v>0</v>
      </c>
      <c r="G20" s="2">
        <f>年間のまとめ!$K$22</f>
        <v>0</v>
      </c>
      <c r="H20" s="2">
        <f>年間のまとめ!$S$22</f>
        <v>0</v>
      </c>
      <c r="I20" s="2">
        <f>年間のまとめ!$C$33</f>
        <v>0</v>
      </c>
      <c r="J20" s="2">
        <f>年間のまとめ!$K$33</f>
        <v>0</v>
      </c>
      <c r="K20" s="2">
        <f>年間のまとめ!$S$33</f>
        <v>0</v>
      </c>
      <c r="L20" s="2">
        <f>年間のまとめ!$C$44</f>
        <v>0</v>
      </c>
      <c r="M20" s="2">
        <f>年間のまとめ!$K$44</f>
        <v>0</v>
      </c>
      <c r="N20" s="2">
        <f>年間のまとめ!$S$44</f>
        <v>0</v>
      </c>
    </row>
    <row r="21" spans="1:14" x14ac:dyDescent="0.15">
      <c r="A21" s="1" t="s">
        <v>3</v>
      </c>
      <c r="B21" s="1" t="s">
        <v>53</v>
      </c>
      <c r="C21" s="2">
        <f>年間のまとめ!$E$12</f>
        <v>0</v>
      </c>
      <c r="D21" s="2">
        <f>年間のまとめ!$M$12</f>
        <v>0</v>
      </c>
      <c r="E21" s="2">
        <f>年間のまとめ!$U$12</f>
        <v>0</v>
      </c>
      <c r="F21" s="2">
        <f>年間のまとめ!$E$23</f>
        <v>0</v>
      </c>
      <c r="G21" s="2">
        <f>年間のまとめ!$M$23</f>
        <v>0</v>
      </c>
      <c r="H21" s="2">
        <f>年間のまとめ!$U$23</f>
        <v>0</v>
      </c>
      <c r="I21" s="2">
        <f>年間のまとめ!$E$34</f>
        <v>0</v>
      </c>
      <c r="J21" s="2">
        <f>年間のまとめ!$M$34</f>
        <v>0</v>
      </c>
      <c r="K21" s="2">
        <f>年間のまとめ!$U$34</f>
        <v>0</v>
      </c>
      <c r="L21" s="2">
        <f>年間のまとめ!$E$45</f>
        <v>0</v>
      </c>
      <c r="M21" s="2">
        <f>年間のまとめ!$M$45</f>
        <v>0</v>
      </c>
      <c r="N21" s="2">
        <f>年間のまとめ!$U$45</f>
        <v>0</v>
      </c>
    </row>
    <row r="22" spans="1:14" x14ac:dyDescent="0.15">
      <c r="B22" s="1" t="s">
        <v>54</v>
      </c>
      <c r="C22" s="2">
        <f>年間のまとめ!$C$12</f>
        <v>0</v>
      </c>
      <c r="D22" s="2">
        <f>年間のまとめ!$K$12</f>
        <v>0</v>
      </c>
      <c r="E22" s="2">
        <f>年間のまとめ!$S$12</f>
        <v>0</v>
      </c>
      <c r="F22" s="2">
        <f>年間のまとめ!$C$23</f>
        <v>0</v>
      </c>
      <c r="G22" s="2">
        <f>年間のまとめ!$K$23</f>
        <v>0</v>
      </c>
      <c r="H22" s="2">
        <f>年間のまとめ!$S$23</f>
        <v>0</v>
      </c>
      <c r="I22" s="2">
        <f>年間のまとめ!$C$34</f>
        <v>0</v>
      </c>
      <c r="J22" s="2">
        <f>年間のまとめ!$K$34</f>
        <v>0</v>
      </c>
      <c r="K22" s="2">
        <f>年間のまとめ!$S$34</f>
        <v>0</v>
      </c>
      <c r="L22" s="2">
        <f>年間のまとめ!$C$45</f>
        <v>0</v>
      </c>
      <c r="M22" s="2">
        <f>年間のまとめ!$K$45</f>
        <v>0</v>
      </c>
      <c r="N22" s="2">
        <f>年間のまとめ!$S$45</f>
        <v>0</v>
      </c>
    </row>
    <row r="23" spans="1:14" x14ac:dyDescent="0.15">
      <c r="A23" s="1" t="s">
        <v>5</v>
      </c>
      <c r="B23" s="1" t="s">
        <v>53</v>
      </c>
      <c r="C23" s="2">
        <f>年間のまとめ!$E$13</f>
        <v>0</v>
      </c>
      <c r="D23" s="2">
        <f>年間のまとめ!$M$13</f>
        <v>0</v>
      </c>
      <c r="E23" s="2">
        <f>年間のまとめ!$U$13</f>
        <v>0</v>
      </c>
      <c r="F23" s="2">
        <f>年間のまとめ!$E$24</f>
        <v>0</v>
      </c>
      <c r="G23" s="2">
        <f>年間のまとめ!$M$24</f>
        <v>0</v>
      </c>
      <c r="H23" s="2">
        <f>年間のまとめ!$U$24</f>
        <v>0</v>
      </c>
      <c r="I23" s="2">
        <f>年間のまとめ!$E$35</f>
        <v>0</v>
      </c>
      <c r="J23" s="2">
        <f>年間のまとめ!$M$35</f>
        <v>0</v>
      </c>
      <c r="K23" s="2">
        <f>年間のまとめ!$U$35</f>
        <v>0</v>
      </c>
      <c r="L23" s="2">
        <f>年間のまとめ!$E$46</f>
        <v>0</v>
      </c>
      <c r="M23" s="2">
        <f>年間のまとめ!$M$46</f>
        <v>0</v>
      </c>
      <c r="N23" s="2">
        <f>年間のまとめ!$U$46</f>
        <v>0</v>
      </c>
    </row>
    <row r="24" spans="1:14" x14ac:dyDescent="0.15">
      <c r="B24" s="1" t="s">
        <v>54</v>
      </c>
      <c r="C24" s="2">
        <f>年間のまとめ!$C$13</f>
        <v>0</v>
      </c>
      <c r="D24" s="2">
        <f>年間のまとめ!$K$13</f>
        <v>0</v>
      </c>
      <c r="E24" s="2">
        <f>年間のまとめ!$S$13</f>
        <v>0</v>
      </c>
      <c r="F24" s="2">
        <f>年間のまとめ!$C$24</f>
        <v>0</v>
      </c>
      <c r="G24" s="2">
        <f>年間のまとめ!$K$24</f>
        <v>0</v>
      </c>
      <c r="H24" s="2">
        <f>年間のまとめ!$S$24</f>
        <v>0</v>
      </c>
      <c r="I24" s="2">
        <f>年間のまとめ!$C$35</f>
        <v>0</v>
      </c>
      <c r="J24" s="2">
        <f>年間のまとめ!$K$35</f>
        <v>0</v>
      </c>
      <c r="K24" s="2">
        <f>年間のまとめ!$S$35</f>
        <v>0</v>
      </c>
      <c r="L24" s="2">
        <f>年間のまとめ!$C$46</f>
        <v>0</v>
      </c>
      <c r="M24" s="2">
        <f>年間のまとめ!$K$46</f>
        <v>0</v>
      </c>
      <c r="N24" s="2">
        <f>年間のまとめ!$S$46</f>
        <v>0</v>
      </c>
    </row>
    <row r="25" spans="1:14" x14ac:dyDescent="0.15">
      <c r="A25" s="1" t="s">
        <v>6</v>
      </c>
      <c r="B25" s="1" t="s">
        <v>53</v>
      </c>
      <c r="C25" s="2">
        <f>年間のまとめ!$E$14</f>
        <v>0</v>
      </c>
      <c r="D25" s="2">
        <f>年間のまとめ!$M$14</f>
        <v>0</v>
      </c>
      <c r="E25" s="2">
        <f>年間のまとめ!$U$14</f>
        <v>0</v>
      </c>
      <c r="F25" s="2">
        <f>年間のまとめ!$E$25</f>
        <v>0</v>
      </c>
      <c r="G25" s="2">
        <f>年間のまとめ!$M$25</f>
        <v>0</v>
      </c>
      <c r="H25" s="2">
        <f>年間のまとめ!$U$25</f>
        <v>0</v>
      </c>
      <c r="I25" s="2">
        <f>年間のまとめ!$E$36</f>
        <v>0</v>
      </c>
      <c r="J25" s="2">
        <f>年間のまとめ!$M$36</f>
        <v>0</v>
      </c>
      <c r="K25" s="2">
        <f>年間のまとめ!$U$36</f>
        <v>0</v>
      </c>
      <c r="L25" s="2">
        <f>年間のまとめ!$E$47</f>
        <v>0</v>
      </c>
      <c r="M25" s="2">
        <f>年間のまとめ!$M$47</f>
        <v>0</v>
      </c>
      <c r="N25" s="2">
        <f>年間のまとめ!$U$47</f>
        <v>0</v>
      </c>
    </row>
    <row r="26" spans="1:14" x14ac:dyDescent="0.15">
      <c r="B26" s="1" t="s">
        <v>54</v>
      </c>
      <c r="C26" s="2">
        <f>年間のまとめ!$C$14</f>
        <v>0</v>
      </c>
      <c r="D26" s="2">
        <f>年間のまとめ!$K$14</f>
        <v>0</v>
      </c>
      <c r="E26" s="2">
        <f>年間のまとめ!$S$14</f>
        <v>0</v>
      </c>
      <c r="F26" s="2">
        <f>年間のまとめ!$C$25</f>
        <v>0</v>
      </c>
      <c r="G26" s="2">
        <f>年間のまとめ!$K$25</f>
        <v>0</v>
      </c>
      <c r="H26" s="2">
        <f>年間のまとめ!$S$25</f>
        <v>0</v>
      </c>
      <c r="I26" s="2">
        <f>年間のまとめ!$C$36</f>
        <v>0</v>
      </c>
      <c r="J26" s="2">
        <f>年間のまとめ!$K$36</f>
        <v>0</v>
      </c>
      <c r="K26" s="2">
        <f>年間のまとめ!$S$36</f>
        <v>0</v>
      </c>
      <c r="L26" s="2">
        <f>年間のまとめ!$C$47</f>
        <v>0</v>
      </c>
      <c r="M26" s="2">
        <f>年間のまとめ!$K$47</f>
        <v>0</v>
      </c>
      <c r="N26" s="2">
        <f>年間のまとめ!$S$47</f>
        <v>0</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9CCFF"/>
  </sheetPr>
  <dimension ref="Q1:AR57"/>
  <sheetViews>
    <sheetView zoomScale="85" zoomScaleNormal="85" workbookViewId="0">
      <selection activeCell="V9" sqref="V9"/>
    </sheetView>
  </sheetViews>
  <sheetFormatPr defaultColWidth="6.625" defaultRowHeight="18" customHeight="1" x14ac:dyDescent="0.15"/>
  <cols>
    <col min="1" max="16" width="6.625" style="8"/>
    <col min="17" max="17" width="2.625" style="8" customWidth="1"/>
    <col min="18" max="18" width="7.625" style="8" customWidth="1"/>
    <col min="19" max="19" width="8.125" style="8" hidden="1" customWidth="1"/>
    <col min="20" max="20" width="6.625" style="8" customWidth="1"/>
    <col min="21" max="21" width="3.625" style="8" customWidth="1"/>
    <col min="22" max="22" width="6.625" style="8" customWidth="1"/>
    <col min="23" max="23" width="3.625" style="8" customWidth="1"/>
    <col min="24" max="24" width="6.625" style="8" customWidth="1"/>
    <col min="25" max="25" width="2.625" style="8" customWidth="1"/>
    <col min="26" max="26" width="6.625" style="8" customWidth="1"/>
    <col min="27" max="27" width="2.625" style="8" customWidth="1"/>
    <col min="28" max="28" width="5.625" style="8" customWidth="1"/>
    <col min="29" max="29" width="3.625" style="8" customWidth="1"/>
    <col min="30" max="30" width="5.625" style="8" customWidth="1"/>
    <col min="31" max="31" width="3.625" style="8" customWidth="1"/>
    <col min="32" max="32" width="5.625" style="8" customWidth="1"/>
    <col min="33" max="33" width="2.625" style="8" customWidth="1"/>
    <col min="34" max="34" width="5.625" style="8" customWidth="1"/>
    <col min="35" max="35" width="2.625" style="8" customWidth="1"/>
    <col min="36" max="36" width="5.625" style="8" customWidth="1"/>
    <col min="37" max="37" width="3.625" style="8" customWidth="1"/>
    <col min="38" max="38" width="5.625" style="8" customWidth="1"/>
    <col min="39" max="39" width="3.625" style="8" customWidth="1"/>
    <col min="40" max="40" width="5.625" style="8" customWidth="1"/>
    <col min="41" max="41" width="2.625" style="8" customWidth="1"/>
    <col min="42" max="42" width="5.625" style="8" customWidth="1"/>
    <col min="43" max="43" width="2.625" style="8" customWidth="1"/>
    <col min="44" max="44" width="2.625" style="9" customWidth="1"/>
    <col min="45" max="45" width="5.625" style="8" customWidth="1"/>
    <col min="46" max="46" width="3.625" style="8" customWidth="1"/>
    <col min="47" max="47" width="5.625" style="8" customWidth="1"/>
    <col min="48" max="48" width="3.625" style="8" customWidth="1"/>
    <col min="49" max="49" width="5.625" style="8" customWidth="1"/>
    <col min="50" max="50" width="2.625" style="8" customWidth="1"/>
    <col min="51" max="53" width="3.125" style="8" customWidth="1"/>
    <col min="54" max="16384" width="6.625" style="8"/>
  </cols>
  <sheetData>
    <row r="1" spans="17:44" ht="24" customHeight="1" x14ac:dyDescent="0.15">
      <c r="Q1" s="110"/>
      <c r="R1" s="110"/>
      <c r="S1" s="110"/>
      <c r="T1" s="110"/>
      <c r="U1" s="110"/>
      <c r="V1" s="110"/>
      <c r="W1" s="110"/>
      <c r="X1" s="110"/>
    </row>
    <row r="2" spans="17:44" ht="24" customHeight="1" x14ac:dyDescent="0.15">
      <c r="Q2" s="110"/>
      <c r="R2" s="110"/>
      <c r="S2" s="110"/>
      <c r="T2" s="110"/>
      <c r="U2" s="110"/>
      <c r="V2" s="110"/>
      <c r="W2" s="110"/>
      <c r="X2" s="110"/>
      <c r="AQ2" s="9"/>
      <c r="AR2" s="8"/>
    </row>
    <row r="3" spans="17:44" ht="18" customHeight="1" x14ac:dyDescent="0.15">
      <c r="Q3" s="11" t="s">
        <v>107</v>
      </c>
      <c r="AQ3" s="9"/>
      <c r="AR3" s="8"/>
    </row>
    <row r="4" spans="17:44" ht="6" customHeight="1" x14ac:dyDescent="0.15">
      <c r="AQ4" s="9"/>
      <c r="AR4" s="8"/>
    </row>
    <row r="5" spans="17:44" ht="18" customHeight="1" x14ac:dyDescent="0.15">
      <c r="Y5" s="15" t="s">
        <v>108</v>
      </c>
      <c r="Z5" s="69">
        <f>SUM(Z32)</f>
        <v>627.07560000000001</v>
      </c>
      <c r="AA5" s="14" t="s">
        <v>16</v>
      </c>
      <c r="AB5" s="8" t="s">
        <v>68</v>
      </c>
      <c r="AP5" s="9"/>
      <c r="AR5" s="8"/>
    </row>
    <row r="6" spans="17:44" ht="6" customHeight="1" x14ac:dyDescent="0.15">
      <c r="Q6" s="70"/>
      <c r="R6" s="9"/>
      <c r="S6" s="9"/>
      <c r="Y6" s="15"/>
      <c r="Z6" s="71"/>
      <c r="AA6" s="9"/>
      <c r="AP6" s="9"/>
      <c r="AR6" s="8"/>
    </row>
    <row r="7" spans="17:44" ht="18" customHeight="1" x14ac:dyDescent="0.15">
      <c r="Q7" s="70"/>
      <c r="R7" s="9"/>
      <c r="S7" s="9"/>
      <c r="Y7" s="15" t="s">
        <v>109</v>
      </c>
      <c r="Z7" s="72">
        <f>Z5/Z21</f>
        <v>156.7689</v>
      </c>
      <c r="AA7" s="14" t="s">
        <v>16</v>
      </c>
      <c r="AB7" s="8" t="s">
        <v>68</v>
      </c>
      <c r="AP7" s="9"/>
      <c r="AR7" s="8"/>
    </row>
    <row r="8" spans="17:44" ht="6" customHeight="1" x14ac:dyDescent="0.15">
      <c r="Q8" s="70"/>
      <c r="R8" s="9"/>
      <c r="S8" s="9"/>
      <c r="W8" s="15"/>
      <c r="X8" s="71"/>
      <c r="Y8" s="9"/>
      <c r="AP8" s="9"/>
      <c r="AR8" s="8"/>
    </row>
    <row r="9" spans="17:44" ht="18" customHeight="1" x14ac:dyDescent="0.15">
      <c r="Y9" s="15"/>
      <c r="AP9" s="9"/>
      <c r="AR9" s="8"/>
    </row>
    <row r="10" spans="17:44" ht="18" customHeight="1" x14ac:dyDescent="0.15">
      <c r="Q10" s="11" t="s">
        <v>116</v>
      </c>
      <c r="Y10" s="15"/>
      <c r="AP10" s="9"/>
      <c r="AR10" s="8"/>
    </row>
    <row r="11" spans="17:44" ht="6" customHeight="1" x14ac:dyDescent="0.15">
      <c r="Y11" s="15"/>
      <c r="AP11" s="9"/>
      <c r="AR11" s="8"/>
    </row>
    <row r="12" spans="17:44" ht="18" customHeight="1" x14ac:dyDescent="0.15">
      <c r="R12" s="73" t="s">
        <v>110</v>
      </c>
      <c r="S12" s="9"/>
      <c r="Z12" s="72">
        <f>Z5</f>
        <v>627.07560000000001</v>
      </c>
      <c r="AA12" s="14" t="s">
        <v>16</v>
      </c>
      <c r="AB12" s="73" t="s">
        <v>68</v>
      </c>
      <c r="AP12" s="9"/>
      <c r="AR12" s="8"/>
    </row>
    <row r="13" spans="17:44" ht="6" customHeight="1" x14ac:dyDescent="0.15">
      <c r="R13" s="9"/>
      <c r="S13" s="9"/>
      <c r="W13" s="15"/>
      <c r="X13" s="71"/>
      <c r="Y13" s="9"/>
      <c r="AP13" s="9"/>
      <c r="AR13" s="8"/>
    </row>
    <row r="14" spans="17:44" ht="18" customHeight="1" x14ac:dyDescent="0.15">
      <c r="R14" s="73" t="s">
        <v>71</v>
      </c>
      <c r="S14" s="9"/>
      <c r="T14" s="72">
        <f>Z12/14</f>
        <v>44.791114285714286</v>
      </c>
      <c r="U14" s="14" t="s">
        <v>67</v>
      </c>
      <c r="V14" s="73" t="s">
        <v>111</v>
      </c>
      <c r="AP14" s="9"/>
      <c r="AR14" s="8"/>
    </row>
    <row r="15" spans="17:44" ht="15" customHeight="1" x14ac:dyDescent="0.15">
      <c r="Q15" s="70"/>
      <c r="R15" s="9" t="s">
        <v>112</v>
      </c>
      <c r="S15" s="9"/>
      <c r="W15" s="15"/>
      <c r="X15" s="71"/>
      <c r="Y15" s="9"/>
      <c r="AP15" s="9"/>
      <c r="AR15" s="8"/>
    </row>
    <row r="16" spans="17:44" ht="6" customHeight="1" x14ac:dyDescent="0.15">
      <c r="Q16" s="70"/>
      <c r="R16" s="9"/>
      <c r="S16" s="9"/>
      <c r="W16" s="15"/>
      <c r="X16" s="71"/>
      <c r="Y16" s="9"/>
      <c r="AP16" s="9"/>
      <c r="AR16" s="8"/>
    </row>
    <row r="17" spans="17:44" ht="18" customHeight="1" x14ac:dyDescent="0.15">
      <c r="Y17" s="15"/>
      <c r="AP17" s="9"/>
      <c r="AR17" s="8"/>
    </row>
    <row r="18" spans="17:44" ht="18" customHeight="1" x14ac:dyDescent="0.15">
      <c r="Q18" s="74" t="s">
        <v>70</v>
      </c>
      <c r="Y18" s="15"/>
      <c r="AP18" s="9"/>
      <c r="AR18" s="8"/>
    </row>
    <row r="19" spans="17:44" ht="6" customHeight="1" x14ac:dyDescent="0.15">
      <c r="Q19" s="74"/>
      <c r="Y19" s="15"/>
      <c r="AP19" s="9"/>
      <c r="AR19" s="8"/>
    </row>
    <row r="20" spans="17:44" ht="18" customHeight="1" x14ac:dyDescent="0.4">
      <c r="Y20" s="15"/>
      <c r="AC20" s="75"/>
      <c r="AD20" s="111" t="s">
        <v>76</v>
      </c>
      <c r="AE20" s="111"/>
      <c r="AF20" s="111"/>
      <c r="AG20" s="111"/>
      <c r="AH20" s="111"/>
      <c r="AI20" s="111"/>
      <c r="AJ20" s="111"/>
      <c r="AP20" s="9"/>
      <c r="AR20" s="8"/>
    </row>
    <row r="21" spans="17:44" ht="18" customHeight="1" x14ac:dyDescent="0.4">
      <c r="Y21" s="15" t="s">
        <v>66</v>
      </c>
      <c r="Z21" s="87">
        <v>4</v>
      </c>
      <c r="AA21" s="14" t="s">
        <v>39</v>
      </c>
      <c r="AC21" s="75"/>
      <c r="AD21" s="111"/>
      <c r="AE21" s="111"/>
      <c r="AF21" s="111"/>
      <c r="AG21" s="111"/>
      <c r="AH21" s="111"/>
      <c r="AI21" s="111"/>
      <c r="AJ21" s="111"/>
    </row>
    <row r="22" spans="17:44" ht="6" customHeight="1" x14ac:dyDescent="0.15">
      <c r="S22" s="11"/>
      <c r="AD22" s="111"/>
      <c r="AE22" s="111"/>
      <c r="AF22" s="111"/>
      <c r="AG22" s="111"/>
      <c r="AH22" s="111"/>
      <c r="AI22" s="111"/>
      <c r="AJ22" s="111"/>
    </row>
    <row r="23" spans="17:44" ht="18" customHeight="1" x14ac:dyDescent="0.15">
      <c r="R23" s="112" t="s">
        <v>18</v>
      </c>
      <c r="S23" s="112" t="s">
        <v>8</v>
      </c>
      <c r="T23" s="116" t="s">
        <v>17</v>
      </c>
      <c r="U23" s="117"/>
      <c r="V23" s="117"/>
      <c r="W23" s="117"/>
      <c r="X23" s="117"/>
      <c r="Y23" s="117"/>
      <c r="Z23" s="117"/>
      <c r="AA23" s="118"/>
    </row>
    <row r="24" spans="17:44" ht="12" customHeight="1" x14ac:dyDescent="0.15">
      <c r="R24" s="113"/>
      <c r="S24" s="115"/>
      <c r="T24" s="119" t="s">
        <v>72</v>
      </c>
      <c r="U24" s="119"/>
      <c r="V24" s="119" t="s">
        <v>73</v>
      </c>
      <c r="W24" s="119"/>
      <c r="X24" s="119" t="s">
        <v>74</v>
      </c>
      <c r="Y24" s="119"/>
      <c r="Z24" s="119" t="s">
        <v>75</v>
      </c>
      <c r="AA24" s="120"/>
    </row>
    <row r="25" spans="17:44" ht="30" customHeight="1" x14ac:dyDescent="0.15">
      <c r="R25" s="114"/>
      <c r="S25" s="114"/>
      <c r="T25" s="121" t="s">
        <v>65</v>
      </c>
      <c r="U25" s="108"/>
      <c r="V25" s="107" t="s">
        <v>64</v>
      </c>
      <c r="W25" s="108"/>
      <c r="X25" s="107" t="s">
        <v>69</v>
      </c>
      <c r="Y25" s="108"/>
      <c r="Z25" s="107" t="s">
        <v>84</v>
      </c>
      <c r="AA25" s="109"/>
    </row>
    <row r="26" spans="17:44" ht="18" customHeight="1" x14ac:dyDescent="0.15">
      <c r="R26" s="20" t="s">
        <v>0</v>
      </c>
      <c r="S26" s="21">
        <v>0.51600000000000001</v>
      </c>
      <c r="T26" s="88">
        <v>430</v>
      </c>
      <c r="U26" s="94" t="s">
        <v>10</v>
      </c>
      <c r="V26" s="89">
        <v>300</v>
      </c>
      <c r="W26" s="94" t="s">
        <v>10</v>
      </c>
      <c r="X26" s="89">
        <v>7386</v>
      </c>
      <c r="Y26" s="23" t="s">
        <v>15</v>
      </c>
      <c r="Z26" s="76">
        <f>V26*$S26</f>
        <v>154.80000000000001</v>
      </c>
      <c r="AA26" s="25" t="s">
        <v>16</v>
      </c>
    </row>
    <row r="27" spans="17:44" ht="18" customHeight="1" x14ac:dyDescent="0.15">
      <c r="R27" s="30" t="s">
        <v>1</v>
      </c>
      <c r="S27" s="31">
        <v>0.23</v>
      </c>
      <c r="T27" s="90">
        <v>7</v>
      </c>
      <c r="U27" s="33" t="s">
        <v>11</v>
      </c>
      <c r="V27" s="91">
        <v>7</v>
      </c>
      <c r="W27" s="33" t="s">
        <v>11</v>
      </c>
      <c r="X27" s="91">
        <v>1727</v>
      </c>
      <c r="Y27" s="33" t="s">
        <v>15</v>
      </c>
      <c r="Z27" s="77">
        <f t="shared" ref="Z27:Z31" si="0">V27*$S27</f>
        <v>1.61</v>
      </c>
      <c r="AA27" s="35" t="s">
        <v>16</v>
      </c>
    </row>
    <row r="28" spans="17:44" ht="18" customHeight="1" x14ac:dyDescent="0.15">
      <c r="R28" s="30" t="s">
        <v>2</v>
      </c>
      <c r="S28" s="31">
        <v>2.23</v>
      </c>
      <c r="T28" s="90">
        <v>70</v>
      </c>
      <c r="U28" s="33" t="s">
        <v>11</v>
      </c>
      <c r="V28" s="91">
        <v>66</v>
      </c>
      <c r="W28" s="33" t="s">
        <v>11</v>
      </c>
      <c r="X28" s="91">
        <v>9199</v>
      </c>
      <c r="Y28" s="33" t="s">
        <v>15</v>
      </c>
      <c r="Z28" s="77">
        <f t="shared" si="0"/>
        <v>147.18</v>
      </c>
      <c r="AA28" s="35" t="s">
        <v>16</v>
      </c>
    </row>
    <row r="29" spans="17:44" ht="18" customHeight="1" x14ac:dyDescent="0.15">
      <c r="R29" s="30" t="s">
        <v>4</v>
      </c>
      <c r="S29" s="39">
        <v>6</v>
      </c>
      <c r="T29" s="90">
        <v>20</v>
      </c>
      <c r="U29" s="33" t="s">
        <v>16</v>
      </c>
      <c r="V29" s="91">
        <v>19</v>
      </c>
      <c r="W29" s="33" t="s">
        <v>16</v>
      </c>
      <c r="X29" s="91">
        <v>260</v>
      </c>
      <c r="Y29" s="33" t="s">
        <v>15</v>
      </c>
      <c r="Z29" s="77">
        <f t="shared" si="0"/>
        <v>114</v>
      </c>
      <c r="AA29" s="35" t="s">
        <v>16</v>
      </c>
    </row>
    <row r="30" spans="17:44" ht="18" customHeight="1" x14ac:dyDescent="0.15">
      <c r="R30" s="30" t="s">
        <v>5</v>
      </c>
      <c r="S30" s="31">
        <v>2.4900000000000002</v>
      </c>
      <c r="T30" s="90">
        <v>20</v>
      </c>
      <c r="U30" s="33" t="s">
        <v>12</v>
      </c>
      <c r="V30" s="91">
        <v>20</v>
      </c>
      <c r="W30" s="33" t="s">
        <v>12</v>
      </c>
      <c r="X30" s="91">
        <v>1235</v>
      </c>
      <c r="Y30" s="33" t="s">
        <v>15</v>
      </c>
      <c r="Z30" s="77">
        <f t="shared" si="0"/>
        <v>49.800000000000004</v>
      </c>
      <c r="AA30" s="35" t="s">
        <v>16</v>
      </c>
    </row>
    <row r="31" spans="17:44" ht="18" customHeight="1" x14ac:dyDescent="0.15">
      <c r="R31" s="40" t="s">
        <v>7</v>
      </c>
      <c r="S31" s="41">
        <v>2.3199999999999998</v>
      </c>
      <c r="T31" s="92">
        <v>87.39</v>
      </c>
      <c r="U31" s="43" t="s">
        <v>12</v>
      </c>
      <c r="V31" s="93">
        <v>68.83</v>
      </c>
      <c r="W31" s="43" t="s">
        <v>12</v>
      </c>
      <c r="X31" s="93">
        <v>7883</v>
      </c>
      <c r="Y31" s="43" t="s">
        <v>15</v>
      </c>
      <c r="Z31" s="78">
        <f t="shared" si="0"/>
        <v>159.68559999999999</v>
      </c>
      <c r="AA31" s="45" t="s">
        <v>16</v>
      </c>
    </row>
    <row r="32" spans="17:44" ht="18" customHeight="1" x14ac:dyDescent="0.15">
      <c r="R32" s="47" t="s">
        <v>26</v>
      </c>
      <c r="S32" s="48"/>
      <c r="T32" s="42"/>
      <c r="U32" s="43"/>
      <c r="V32" s="44"/>
      <c r="W32" s="43"/>
      <c r="X32" s="78">
        <f>SUM(X26,X27,X28,X29,X30,X31)</f>
        <v>27690</v>
      </c>
      <c r="Y32" s="43" t="s">
        <v>15</v>
      </c>
      <c r="Z32" s="78">
        <f>SUM(Z26,Z27,Z28,Z29,Z30,Z31)</f>
        <v>627.07560000000001</v>
      </c>
      <c r="AA32" s="45" t="s">
        <v>16</v>
      </c>
    </row>
    <row r="35" spans="17:17" ht="18" customHeight="1" x14ac:dyDescent="0.15">
      <c r="Q35" s="11" t="s">
        <v>113</v>
      </c>
    </row>
    <row r="46" spans="17:17" ht="30" customHeight="1" x14ac:dyDescent="0.15"/>
    <row r="57" ht="30" customHeight="1" x14ac:dyDescent="0.15"/>
  </sheetData>
  <mergeCells count="13">
    <mergeCell ref="V25:W25"/>
    <mergeCell ref="X25:Y25"/>
    <mergeCell ref="Z25:AA25"/>
    <mergeCell ref="Q1:X2"/>
    <mergeCell ref="AD20:AJ22"/>
    <mergeCell ref="R23:R25"/>
    <mergeCell ref="S23:S25"/>
    <mergeCell ref="T23:AA23"/>
    <mergeCell ref="T24:U24"/>
    <mergeCell ref="V24:W24"/>
    <mergeCell ref="X24:Y24"/>
    <mergeCell ref="Z24:AA24"/>
    <mergeCell ref="T25:U25"/>
  </mergeCells>
  <phoneticPr fontId="2"/>
  <printOptions horizontalCentered="1"/>
  <pageMargins left="0.51181102362204722" right="0.31496062992125984" top="0.74803149606299213" bottom="0.35433070866141736" header="0.31496062992125984" footer="0.31496062992125984"/>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pageSetUpPr fitToPage="1"/>
  </sheetPr>
  <dimension ref="B1:F43"/>
  <sheetViews>
    <sheetView topLeftCell="A2" zoomScale="115" zoomScaleNormal="115" workbookViewId="0">
      <selection activeCell="E8" sqref="E8"/>
    </sheetView>
  </sheetViews>
  <sheetFormatPr defaultRowHeight="18.75" x14ac:dyDescent="0.15"/>
  <cols>
    <col min="1" max="1" width="9" style="56"/>
    <col min="2" max="2" width="38.875" style="56" customWidth="1"/>
    <col min="3" max="4" width="18.5" style="56" customWidth="1"/>
    <col min="5" max="5" width="33.375" style="56" customWidth="1"/>
    <col min="6" max="6" width="18.375" style="56" customWidth="1"/>
    <col min="7" max="16384" width="9" style="56"/>
  </cols>
  <sheetData>
    <row r="1" spans="2:6" hidden="1" x14ac:dyDescent="0.15">
      <c r="B1" s="56" t="str">
        <f>IF(E5="",B5,E5)</f>
        <v>関西電力㈱</v>
      </c>
      <c r="C1" s="56">
        <f>IF(F5="",C5,F5)</f>
        <v>0.318</v>
      </c>
    </row>
    <row r="3" spans="2:6" x14ac:dyDescent="0.15">
      <c r="B3" s="56" t="s">
        <v>89</v>
      </c>
      <c r="E3" s="56" t="s">
        <v>100</v>
      </c>
    </row>
    <row r="4" spans="2:6" ht="37.5" x14ac:dyDescent="0.15">
      <c r="B4" s="59" t="s">
        <v>85</v>
      </c>
      <c r="C4" s="60" t="s">
        <v>94</v>
      </c>
      <c r="D4" s="122" t="s">
        <v>98</v>
      </c>
      <c r="E4" s="59" t="s">
        <v>85</v>
      </c>
      <c r="F4" s="60" t="s">
        <v>94</v>
      </c>
    </row>
    <row r="5" spans="2:6" ht="31.5" customHeight="1" x14ac:dyDescent="0.15">
      <c r="B5" s="102" t="s">
        <v>93</v>
      </c>
      <c r="C5" s="103">
        <f>VLOOKUP($B$5,B26:D43,MATCH(C4,B25:D25,0),0)</f>
        <v>0.318</v>
      </c>
      <c r="D5" s="122"/>
      <c r="E5" s="102"/>
      <c r="F5" s="102"/>
    </row>
    <row r="6" spans="2:6" ht="25.5" customHeight="1" x14ac:dyDescent="0.15">
      <c r="B6" s="58"/>
      <c r="C6" s="58"/>
      <c r="D6" s="58"/>
    </row>
    <row r="7" spans="2:6" x14ac:dyDescent="0.15">
      <c r="B7" s="56" t="s">
        <v>96</v>
      </c>
    </row>
    <row r="8" spans="2:6" x14ac:dyDescent="0.15">
      <c r="B8" s="56" t="s">
        <v>90</v>
      </c>
    </row>
    <row r="9" spans="2:6" x14ac:dyDescent="0.15">
      <c r="B9" s="56" t="s">
        <v>91</v>
      </c>
    </row>
    <row r="10" spans="2:6" x14ac:dyDescent="0.15">
      <c r="B10" s="56" t="s">
        <v>92</v>
      </c>
    </row>
    <row r="11" spans="2:6" x14ac:dyDescent="0.15">
      <c r="B11" s="56" t="s">
        <v>97</v>
      </c>
    </row>
    <row r="12" spans="2:6" x14ac:dyDescent="0.15">
      <c r="B12" s="56" t="s">
        <v>101</v>
      </c>
    </row>
    <row r="13" spans="2:6" x14ac:dyDescent="0.15">
      <c r="B13" s="56" t="s">
        <v>99</v>
      </c>
    </row>
    <row r="14" spans="2:6" x14ac:dyDescent="0.15">
      <c r="B14" s="56" t="s">
        <v>114</v>
      </c>
    </row>
    <row r="16" spans="2:6" x14ac:dyDescent="0.15">
      <c r="B16" s="56" t="s">
        <v>102</v>
      </c>
    </row>
    <row r="17" spans="2:4" x14ac:dyDescent="0.15">
      <c r="B17" s="56" t="s">
        <v>86</v>
      </c>
    </row>
    <row r="18" spans="2:4" x14ac:dyDescent="0.15">
      <c r="B18" s="56" t="s">
        <v>87</v>
      </c>
    </row>
    <row r="19" spans="2:4" x14ac:dyDescent="0.15">
      <c r="B19" s="147" t="s">
        <v>148</v>
      </c>
    </row>
    <row r="20" spans="2:4" x14ac:dyDescent="0.15">
      <c r="B20" s="56" t="s">
        <v>95</v>
      </c>
    </row>
    <row r="21" spans="2:4" x14ac:dyDescent="0.15">
      <c r="B21" s="56" t="s">
        <v>88</v>
      </c>
    </row>
    <row r="22" spans="2:4" x14ac:dyDescent="0.15">
      <c r="B22" s="56" t="s">
        <v>147</v>
      </c>
    </row>
    <row r="24" spans="2:4" x14ac:dyDescent="0.15">
      <c r="B24" s="56" t="s">
        <v>149</v>
      </c>
    </row>
    <row r="25" spans="2:4" ht="37.5" x14ac:dyDescent="0.15">
      <c r="B25" s="59" t="s">
        <v>85</v>
      </c>
      <c r="C25" s="60" t="s">
        <v>117</v>
      </c>
      <c r="D25" s="60" t="s">
        <v>94</v>
      </c>
    </row>
    <row r="26" spans="2:4" s="104" customFormat="1" x14ac:dyDescent="0.15">
      <c r="B26" s="105" t="s">
        <v>93</v>
      </c>
      <c r="C26" s="106">
        <v>0.34</v>
      </c>
      <c r="D26" s="106">
        <v>0.318</v>
      </c>
    </row>
    <row r="27" spans="2:4" s="104" customFormat="1" x14ac:dyDescent="0.15">
      <c r="B27" s="105" t="s">
        <v>118</v>
      </c>
      <c r="C27" s="106">
        <v>0.45700000000000002</v>
      </c>
      <c r="D27" s="106">
        <v>0.442</v>
      </c>
    </row>
    <row r="28" spans="2:4" x14ac:dyDescent="0.15">
      <c r="B28" s="57" t="s">
        <v>119</v>
      </c>
      <c r="C28" s="57">
        <v>0.43099999999999999</v>
      </c>
      <c r="D28" s="57">
        <v>0.42599999999999999</v>
      </c>
    </row>
    <row r="29" spans="2:4" x14ac:dyDescent="0.15">
      <c r="B29" s="57" t="s">
        <v>120</v>
      </c>
      <c r="C29" s="61">
        <v>0.38200000000000001</v>
      </c>
      <c r="D29" s="61">
        <v>0.41099999999999998</v>
      </c>
    </row>
    <row r="30" spans="2:4" x14ac:dyDescent="0.15">
      <c r="B30" s="57" t="s">
        <v>121</v>
      </c>
      <c r="C30" s="61">
        <v>0.39100000000000001</v>
      </c>
      <c r="D30" s="61">
        <v>0.40899999999999997</v>
      </c>
    </row>
    <row r="31" spans="2:4" x14ac:dyDescent="0.15">
      <c r="B31" s="57" t="s">
        <v>122</v>
      </c>
      <c r="C31" s="61">
        <v>0.438</v>
      </c>
      <c r="D31" s="61">
        <v>0.495</v>
      </c>
    </row>
    <row r="32" spans="2:4" x14ac:dyDescent="0.15">
      <c r="B32" s="57" t="s">
        <v>123</v>
      </c>
      <c r="C32" s="61">
        <v>0.46200000000000002</v>
      </c>
      <c r="D32" s="61">
        <v>0.47199999999999998</v>
      </c>
    </row>
    <row r="33" spans="2:4" x14ac:dyDescent="0.15">
      <c r="B33" s="57" t="s">
        <v>124</v>
      </c>
      <c r="C33" s="61">
        <v>0.51400000000000001</v>
      </c>
      <c r="D33" s="61">
        <v>0.53300000000000003</v>
      </c>
    </row>
    <row r="34" spans="2:4" x14ac:dyDescent="0.15">
      <c r="B34" s="57" t="s">
        <v>125</v>
      </c>
      <c r="C34" s="61">
        <v>0.28299999999999997</v>
      </c>
      <c r="D34" s="61">
        <v>0.38300000000000001</v>
      </c>
    </row>
    <row r="35" spans="2:4" x14ac:dyDescent="0.15">
      <c r="B35" s="57" t="s">
        <v>126</v>
      </c>
      <c r="C35" s="61">
        <v>0.5</v>
      </c>
      <c r="D35" s="61">
        <v>0.52400000000000002</v>
      </c>
    </row>
    <row r="36" spans="2:4" x14ac:dyDescent="0.15">
      <c r="B36" s="57"/>
      <c r="C36" s="61"/>
      <c r="D36" s="61"/>
    </row>
    <row r="37" spans="2:4" x14ac:dyDescent="0.15">
      <c r="B37" s="57"/>
      <c r="C37" s="61"/>
      <c r="D37" s="61"/>
    </row>
    <row r="38" spans="2:4" x14ac:dyDescent="0.15">
      <c r="B38" s="57"/>
      <c r="C38" s="61"/>
      <c r="D38" s="61"/>
    </row>
    <row r="39" spans="2:4" x14ac:dyDescent="0.15">
      <c r="B39" s="57"/>
      <c r="C39" s="57"/>
      <c r="D39" s="57"/>
    </row>
    <row r="40" spans="2:4" x14ac:dyDescent="0.15">
      <c r="B40" s="57"/>
      <c r="C40" s="61"/>
      <c r="D40" s="61"/>
    </row>
    <row r="41" spans="2:4" x14ac:dyDescent="0.15">
      <c r="B41" s="57"/>
      <c r="C41" s="61"/>
      <c r="D41" s="61"/>
    </row>
    <row r="42" spans="2:4" x14ac:dyDescent="0.15">
      <c r="B42" s="57"/>
      <c r="C42" s="61"/>
      <c r="D42" s="61"/>
    </row>
    <row r="43" spans="2:4" x14ac:dyDescent="0.15">
      <c r="B43" s="57"/>
      <c r="C43" s="61"/>
      <c r="D43" s="61"/>
    </row>
  </sheetData>
  <sortState ref="B26:D65">
    <sortCondition ref="B26:B65"/>
  </sortState>
  <mergeCells count="1">
    <mergeCell ref="D4:D5"/>
  </mergeCells>
  <phoneticPr fontId="2"/>
  <dataValidations count="1">
    <dataValidation type="list" allowBlank="1" showInputMessage="1" showErrorMessage="1" sqref="B5">
      <formula1>$B$26:$B$43</formula1>
    </dataValidation>
  </dataValidations>
  <hyperlinks>
    <hyperlink ref="B19" r:id="rId1"/>
  </hyperlinks>
  <pageMargins left="0.70866141732283472" right="0.70866141732283472" top="0.74803149606299213" bottom="0.74803149606299213" header="0.31496062992125984" footer="0.31496062992125984"/>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3:D11"/>
  <sheetViews>
    <sheetView workbookViewId="0">
      <selection activeCell="F10" sqref="F10"/>
    </sheetView>
  </sheetViews>
  <sheetFormatPr defaultRowHeight="18.75" x14ac:dyDescent="0.15"/>
  <cols>
    <col min="1" max="1" width="3.875" style="56" customWidth="1"/>
    <col min="2" max="2" width="9" style="56"/>
    <col min="3" max="3" width="9" style="56" customWidth="1"/>
    <col min="4" max="4" width="60.25" style="56" customWidth="1"/>
    <col min="5" max="16384" width="9" style="56"/>
  </cols>
  <sheetData>
    <row r="3" spans="2:4" x14ac:dyDescent="0.15">
      <c r="B3" s="56" t="s">
        <v>106</v>
      </c>
    </row>
    <row r="5" spans="2:4" ht="21.75" customHeight="1" x14ac:dyDescent="0.15">
      <c r="B5" s="62" t="s">
        <v>18</v>
      </c>
      <c r="C5" s="62" t="s">
        <v>8</v>
      </c>
      <c r="D5" s="63" t="s">
        <v>104</v>
      </c>
    </row>
    <row r="6" spans="2:4" ht="21.75" customHeight="1" x14ac:dyDescent="0.15">
      <c r="B6" s="67" t="s">
        <v>0</v>
      </c>
      <c r="C6" s="20">
        <f>電力購入先!C1</f>
        <v>0.318</v>
      </c>
      <c r="D6" s="64" t="s">
        <v>105</v>
      </c>
    </row>
    <row r="7" spans="2:4" ht="21.75" customHeight="1" x14ac:dyDescent="0.15">
      <c r="B7" s="68" t="s">
        <v>1</v>
      </c>
      <c r="C7" s="30">
        <v>0.23</v>
      </c>
      <c r="D7" s="65" t="s">
        <v>115</v>
      </c>
    </row>
    <row r="8" spans="2:4" ht="21.75" customHeight="1" x14ac:dyDescent="0.15">
      <c r="B8" s="68" t="s">
        <v>2</v>
      </c>
      <c r="C8" s="30">
        <v>2.23</v>
      </c>
      <c r="D8" s="123" t="s">
        <v>103</v>
      </c>
    </row>
    <row r="9" spans="2:4" ht="21.75" customHeight="1" x14ac:dyDescent="0.15">
      <c r="B9" s="68" t="s">
        <v>4</v>
      </c>
      <c r="C9" s="66">
        <v>3</v>
      </c>
      <c r="D9" s="124"/>
    </row>
    <row r="10" spans="2:4" ht="21.75" customHeight="1" x14ac:dyDescent="0.15">
      <c r="B10" s="68" t="s">
        <v>5</v>
      </c>
      <c r="C10" s="30">
        <v>2.4900000000000002</v>
      </c>
      <c r="D10" s="124"/>
    </row>
    <row r="11" spans="2:4" ht="21.75" customHeight="1" x14ac:dyDescent="0.15">
      <c r="B11" s="47" t="s">
        <v>7</v>
      </c>
      <c r="C11" s="40">
        <v>2.3199999999999998</v>
      </c>
      <c r="D11" s="125"/>
    </row>
  </sheetData>
  <sheetProtection sheet="1" objects="1" scenarios="1"/>
  <mergeCells count="1">
    <mergeCell ref="D8:D11"/>
  </mergeCells>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64"/>
  <sheetViews>
    <sheetView workbookViewId="0">
      <selection activeCell="AW22" sqref="AW22"/>
    </sheetView>
  </sheetViews>
  <sheetFormatPr defaultColWidth="2.125" defaultRowHeight="12" x14ac:dyDescent="0.15"/>
  <cols>
    <col min="1" max="16384" width="2.125" style="6"/>
  </cols>
  <sheetData>
    <row r="1" spans="1:40" ht="18.75" x14ac:dyDescent="0.15">
      <c r="A1" s="5" t="s">
        <v>77</v>
      </c>
    </row>
    <row r="2" spans="1:40" ht="12" customHeight="1" x14ac:dyDescent="0.15"/>
    <row r="3" spans="1:40" ht="12" customHeight="1" x14ac:dyDescent="0.15">
      <c r="B3" s="126" t="s">
        <v>79</v>
      </c>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row>
    <row r="4" spans="1:40" ht="12" customHeight="1" x14ac:dyDescent="0.15">
      <c r="B4" s="126"/>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row>
    <row r="5" spans="1:40" ht="12" customHeight="1" x14ac:dyDescent="0.15">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row>
    <row r="6" spans="1:40" ht="12" customHeight="1" x14ac:dyDescent="0.15">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row>
    <row r="7" spans="1:40" ht="12" customHeight="1" x14ac:dyDescent="0.15">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row>
    <row r="8" spans="1:40" ht="12" customHeight="1" x14ac:dyDescent="0.15">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row>
    <row r="9" spans="1:40" ht="12" customHeight="1" x14ac:dyDescent="0.15">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row>
    <row r="10" spans="1:40" ht="12" customHeight="1" x14ac:dyDescent="0.15">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row>
    <row r="11" spans="1:40" ht="12" customHeight="1" x14ac:dyDescent="0.15">
      <c r="B11" s="126"/>
      <c r="C11" s="126"/>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row>
    <row r="12" spans="1:40" ht="12" customHeight="1" x14ac:dyDescent="0.15">
      <c r="B12" s="126"/>
      <c r="C12" s="126"/>
      <c r="D12" s="126"/>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row>
    <row r="13" spans="1:40" ht="12" customHeight="1" x14ac:dyDescent="0.15">
      <c r="B13" s="126"/>
      <c r="C13" s="126"/>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row>
    <row r="14" spans="1:40" ht="12" customHeight="1" x14ac:dyDescent="0.15">
      <c r="B14" s="126"/>
      <c r="C14" s="126"/>
      <c r="D14" s="126"/>
      <c r="E14" s="126"/>
      <c r="F14" s="126"/>
      <c r="G14" s="126"/>
      <c r="H14" s="126"/>
      <c r="I14" s="126"/>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row>
    <row r="15" spans="1:40" ht="12" customHeight="1" x14ac:dyDescent="0.15">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row>
    <row r="16" spans="1:40" ht="12" customHeight="1" x14ac:dyDescent="0.15">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row>
    <row r="17" spans="2:40" ht="12" customHeight="1" x14ac:dyDescent="0.15">
      <c r="B17" s="126"/>
      <c r="C17" s="126"/>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row>
    <row r="18" spans="2:40" ht="12" customHeight="1" x14ac:dyDescent="0.15">
      <c r="B18" s="126"/>
      <c r="C18" s="126"/>
      <c r="D18" s="126"/>
      <c r="E18" s="126"/>
      <c r="F18" s="126"/>
      <c r="G18" s="126"/>
      <c r="H18" s="126"/>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row>
    <row r="19" spans="2:40" ht="12" customHeight="1" x14ac:dyDescent="0.15">
      <c r="B19" s="126"/>
      <c r="C19" s="126"/>
      <c r="D19" s="126"/>
      <c r="E19" s="126"/>
      <c r="F19" s="126"/>
      <c r="G19" s="126"/>
      <c r="H19" s="126"/>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row>
    <row r="20" spans="2:40" ht="12" customHeight="1" x14ac:dyDescent="0.15">
      <c r="B20" s="126"/>
      <c r="C20" s="126"/>
      <c r="D20" s="126"/>
      <c r="E20" s="126"/>
      <c r="F20" s="126"/>
      <c r="G20" s="126"/>
      <c r="H20" s="126"/>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row>
    <row r="21" spans="2:40" ht="12" customHeight="1" x14ac:dyDescent="0.15">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row>
    <row r="22" spans="2:40" ht="12" customHeight="1" x14ac:dyDescent="0.15">
      <c r="B22" s="126"/>
      <c r="C22" s="126"/>
      <c r="D22" s="126"/>
      <c r="E22" s="126"/>
      <c r="F22" s="126"/>
      <c r="G22" s="126"/>
      <c r="H22" s="126"/>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row>
    <row r="23" spans="2:40" ht="12" customHeight="1" x14ac:dyDescent="0.15">
      <c r="B23" s="126"/>
      <c r="C23" s="126"/>
      <c r="D23" s="126"/>
      <c r="E23" s="126"/>
      <c r="F23" s="126"/>
      <c r="G23" s="126"/>
      <c r="H23" s="126"/>
      <c r="I23" s="126"/>
      <c r="J23" s="126"/>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6"/>
      <c r="AN23" s="126"/>
    </row>
    <row r="24" spans="2:40" ht="12" customHeight="1" x14ac:dyDescent="0.15">
      <c r="B24" s="126"/>
      <c r="C24" s="126"/>
      <c r="D24" s="126"/>
      <c r="E24" s="126"/>
      <c r="F24" s="126"/>
      <c r="G24" s="126"/>
      <c r="H24" s="126"/>
      <c r="I24" s="126"/>
      <c r="J24" s="126"/>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6"/>
      <c r="AN24" s="126"/>
    </row>
    <row r="25" spans="2:40" ht="12" customHeight="1" x14ac:dyDescent="0.15">
      <c r="B25" s="126"/>
      <c r="C25" s="126"/>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6"/>
      <c r="AN25" s="126"/>
    </row>
    <row r="26" spans="2:40" ht="12" customHeight="1" x14ac:dyDescent="0.15">
      <c r="B26" s="126"/>
      <c r="C26" s="126"/>
      <c r="D26" s="126"/>
      <c r="E26" s="126"/>
      <c r="F26" s="126"/>
      <c r="G26" s="126"/>
      <c r="H26" s="126"/>
      <c r="I26" s="126"/>
      <c r="J26" s="126"/>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6"/>
      <c r="AN26" s="126"/>
    </row>
    <row r="27" spans="2:40" ht="12" customHeight="1" x14ac:dyDescent="0.15">
      <c r="B27" s="126"/>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6"/>
      <c r="AN27" s="126"/>
    </row>
    <row r="28" spans="2:40" ht="12" customHeight="1" x14ac:dyDescent="0.15">
      <c r="B28" s="126"/>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6"/>
      <c r="AL28" s="126"/>
      <c r="AM28" s="126"/>
      <c r="AN28" s="126"/>
    </row>
    <row r="29" spans="2:40" ht="12" customHeight="1" x14ac:dyDescent="0.15">
      <c r="B29" s="126"/>
      <c r="C29" s="126"/>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126"/>
      <c r="AE29" s="126"/>
      <c r="AF29" s="126"/>
      <c r="AG29" s="126"/>
      <c r="AH29" s="126"/>
      <c r="AI29" s="126"/>
      <c r="AJ29" s="126"/>
      <c r="AK29" s="126"/>
      <c r="AL29" s="126"/>
      <c r="AM29" s="126"/>
      <c r="AN29" s="126"/>
    </row>
    <row r="30" spans="2:40" ht="12" customHeight="1" x14ac:dyDescent="0.15">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26"/>
      <c r="Z30" s="126"/>
      <c r="AA30" s="126"/>
      <c r="AB30" s="126"/>
      <c r="AC30" s="126"/>
      <c r="AD30" s="126"/>
      <c r="AE30" s="126"/>
      <c r="AF30" s="126"/>
      <c r="AG30" s="126"/>
      <c r="AH30" s="126"/>
      <c r="AI30" s="126"/>
      <c r="AJ30" s="126"/>
      <c r="AK30" s="126"/>
      <c r="AL30" s="126"/>
      <c r="AM30" s="126"/>
      <c r="AN30" s="126"/>
    </row>
    <row r="31" spans="2:40" ht="12" customHeight="1" x14ac:dyDescent="0.15">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row>
    <row r="32" spans="2:40" ht="12" customHeight="1" x14ac:dyDescent="0.15">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row>
    <row r="33" spans="2:40" ht="12" customHeight="1" x14ac:dyDescent="0.15">
      <c r="B33" s="126"/>
      <c r="C33" s="126"/>
      <c r="D33" s="126"/>
      <c r="E33" s="126"/>
      <c r="F33" s="126"/>
      <c r="G33" s="126"/>
      <c r="H33" s="126"/>
      <c r="I33" s="126"/>
      <c r="J33" s="126"/>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row>
    <row r="34" spans="2:40" ht="12" customHeight="1" x14ac:dyDescent="0.15">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6"/>
      <c r="AD34" s="126"/>
      <c r="AE34" s="126"/>
      <c r="AF34" s="126"/>
      <c r="AG34" s="126"/>
      <c r="AH34" s="126"/>
      <c r="AI34" s="126"/>
      <c r="AJ34" s="126"/>
      <c r="AK34" s="126"/>
      <c r="AL34" s="126"/>
      <c r="AM34" s="126"/>
      <c r="AN34" s="126"/>
    </row>
    <row r="35" spans="2:40" ht="12" customHeight="1" x14ac:dyDescent="0.15"/>
    <row r="36" spans="2:40" ht="12" customHeight="1" x14ac:dyDescent="0.15"/>
    <row r="62" spans="4:37" x14ac:dyDescent="0.15">
      <c r="D62" s="6" t="s">
        <v>78</v>
      </c>
    </row>
    <row r="64" spans="4:37" ht="18.75" x14ac:dyDescent="0.15">
      <c r="D64" s="127" t="s">
        <v>80</v>
      </c>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row>
  </sheetData>
  <sheetProtection sheet="1" objects="1" scenarios="1"/>
  <mergeCells count="2">
    <mergeCell ref="B3:AN34"/>
    <mergeCell ref="D64:AK64"/>
  </mergeCells>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BD48"/>
  <sheetViews>
    <sheetView zoomScale="85" zoomScaleNormal="85" workbookViewId="0">
      <selection activeCell="A40" sqref="A40:A41"/>
    </sheetView>
  </sheetViews>
  <sheetFormatPr defaultColWidth="6.625" defaultRowHeight="18" customHeight="1" x14ac:dyDescent="0.15"/>
  <cols>
    <col min="1" max="1" width="7.75" style="8" customWidth="1"/>
    <col min="2" max="2" width="7.75" style="8" hidden="1" customWidth="1"/>
    <col min="3" max="3" width="5.625" style="8" customWidth="1"/>
    <col min="4" max="4" width="4.875" style="8" customWidth="1"/>
    <col min="5" max="5" width="5.625" style="8" customWidth="1"/>
    <col min="6" max="6" width="4.875" style="8" customWidth="1"/>
    <col min="7" max="7" width="5.625" style="8" customWidth="1"/>
    <col min="8" max="8" width="2.625" style="8" customWidth="1"/>
    <col min="9" max="9" width="5.625" style="8" customWidth="1"/>
    <col min="10" max="10" width="2.625" style="8" customWidth="1"/>
    <col min="11" max="11" width="5.625" style="8" customWidth="1"/>
    <col min="12" max="12" width="4.875" style="8" customWidth="1"/>
    <col min="13" max="13" width="5.625" style="8" customWidth="1"/>
    <col min="14" max="14" width="4.875" style="8" customWidth="1"/>
    <col min="15" max="15" width="5.625" style="8" customWidth="1"/>
    <col min="16" max="16" width="2.625" style="8" customWidth="1"/>
    <col min="17" max="17" width="5.625" style="8" customWidth="1"/>
    <col min="18" max="18" width="2.625" style="8" customWidth="1"/>
    <col min="19" max="19" width="5.625" style="8" customWidth="1"/>
    <col min="20" max="20" width="4.875" style="8" customWidth="1"/>
    <col min="21" max="21" width="5.625" style="8" customWidth="1"/>
    <col min="22" max="22" width="4.875" style="8" customWidth="1"/>
    <col min="23" max="23" width="5.625" style="8" customWidth="1"/>
    <col min="24" max="24" width="2.625" style="8" customWidth="1"/>
    <col min="25" max="25" width="5.625" style="8" customWidth="1"/>
    <col min="26" max="26" width="2.625" style="8" customWidth="1"/>
    <col min="27" max="27" width="2.625" style="9" customWidth="1"/>
    <col min="28" max="28" width="5.625" style="8" customWidth="1"/>
    <col min="29" max="29" width="4.875" style="8" customWidth="1"/>
    <col min="30" max="30" width="5.625" style="8" customWidth="1"/>
    <col min="31" max="31" width="4.875" style="8" customWidth="1"/>
    <col min="32" max="32" width="5.625" style="8" customWidth="1"/>
    <col min="33" max="33" width="2.625" style="8" customWidth="1"/>
    <col min="34" max="36" width="3.125" style="8" customWidth="1"/>
    <col min="37" max="42" width="6.625" style="8"/>
    <col min="43" max="43" width="1.625" style="8" customWidth="1"/>
    <col min="44" max="49" width="6.625" style="8"/>
    <col min="50" max="56" width="6.625" style="10"/>
    <col min="57" max="16384" width="6.625" style="8"/>
  </cols>
  <sheetData>
    <row r="1" spans="1:38" ht="42" customHeight="1" x14ac:dyDescent="0.15">
      <c r="A1" s="7" t="s">
        <v>127</v>
      </c>
      <c r="B1" s="7"/>
      <c r="C1" s="7"/>
      <c r="D1" s="7"/>
      <c r="E1" s="7"/>
      <c r="F1" s="7"/>
      <c r="G1" s="7"/>
      <c r="H1" s="7"/>
    </row>
    <row r="2" spans="1:38" ht="18" customHeight="1" x14ac:dyDescent="0.15">
      <c r="A2" s="7"/>
      <c r="B2" s="7"/>
      <c r="C2" s="7"/>
      <c r="D2" s="7"/>
      <c r="E2" s="7"/>
      <c r="F2" s="7"/>
      <c r="G2" s="7"/>
      <c r="H2" s="7"/>
      <c r="AL2" s="11" t="s">
        <v>81</v>
      </c>
    </row>
    <row r="4" spans="1:38" ht="18" customHeight="1" x14ac:dyDescent="0.15">
      <c r="A4" s="12" t="s">
        <v>38</v>
      </c>
      <c r="C4" s="13">
        <f>'４月'!J21</f>
        <v>0</v>
      </c>
      <c r="D4" s="14" t="s">
        <v>39</v>
      </c>
      <c r="H4" s="15" t="s">
        <v>82</v>
      </c>
      <c r="I4" s="16">
        <f>SUM(I15,Q15,Y15,I26,Q26,Y26,I37,Q37,Y37,I48,Q48,Y48)</f>
        <v>0</v>
      </c>
      <c r="J4" s="14" t="s">
        <v>16</v>
      </c>
      <c r="P4" s="15" t="s">
        <v>83</v>
      </c>
      <c r="Q4" s="17" t="e">
        <f>I4/C4</f>
        <v>#DIV/0!</v>
      </c>
      <c r="R4" s="14" t="s">
        <v>16</v>
      </c>
    </row>
    <row r="6" spans="1:38" ht="18" customHeight="1" x14ac:dyDescent="0.15">
      <c r="A6" s="11" t="s">
        <v>128</v>
      </c>
      <c r="B6" s="11"/>
      <c r="AB6" s="11" t="str">
        <f>A6</f>
        <v>４月～６月</v>
      </c>
    </row>
    <row r="7" spans="1:38" ht="18" customHeight="1" x14ac:dyDescent="0.15">
      <c r="A7" s="128" t="s">
        <v>18</v>
      </c>
      <c r="B7" s="128" t="s">
        <v>8</v>
      </c>
      <c r="C7" s="144" t="s">
        <v>17</v>
      </c>
      <c r="D7" s="145"/>
      <c r="E7" s="145"/>
      <c r="F7" s="145"/>
      <c r="G7" s="145"/>
      <c r="H7" s="145"/>
      <c r="I7" s="145"/>
      <c r="J7" s="146"/>
      <c r="K7" s="144" t="s">
        <v>19</v>
      </c>
      <c r="L7" s="145"/>
      <c r="M7" s="145"/>
      <c r="N7" s="145"/>
      <c r="O7" s="145"/>
      <c r="P7" s="145"/>
      <c r="Q7" s="145"/>
      <c r="R7" s="146"/>
      <c r="S7" s="144" t="s">
        <v>20</v>
      </c>
      <c r="T7" s="145"/>
      <c r="U7" s="145"/>
      <c r="V7" s="145"/>
      <c r="W7" s="145"/>
      <c r="X7" s="145"/>
      <c r="Y7" s="145"/>
      <c r="Z7" s="146"/>
      <c r="AA7" s="18"/>
      <c r="AB7" s="130" t="s">
        <v>21</v>
      </c>
      <c r="AC7" s="131"/>
      <c r="AD7" s="130" t="s">
        <v>22</v>
      </c>
      <c r="AE7" s="131"/>
      <c r="AF7" s="130" t="s">
        <v>25</v>
      </c>
      <c r="AG7" s="131"/>
      <c r="AH7" s="138" t="s">
        <v>27</v>
      </c>
      <c r="AI7" s="139"/>
      <c r="AJ7" s="140"/>
    </row>
    <row r="8" spans="1:38" ht="30" customHeight="1" x14ac:dyDescent="0.15">
      <c r="A8" s="129"/>
      <c r="B8" s="129"/>
      <c r="C8" s="136" t="s">
        <v>9</v>
      </c>
      <c r="D8" s="137"/>
      <c r="E8" s="134" t="s">
        <v>13</v>
      </c>
      <c r="F8" s="137"/>
      <c r="G8" s="134" t="s">
        <v>14</v>
      </c>
      <c r="H8" s="137"/>
      <c r="I8" s="134" t="s">
        <v>84</v>
      </c>
      <c r="J8" s="135"/>
      <c r="K8" s="136" t="s">
        <v>9</v>
      </c>
      <c r="L8" s="137"/>
      <c r="M8" s="134" t="s">
        <v>13</v>
      </c>
      <c r="N8" s="137"/>
      <c r="O8" s="134" t="s">
        <v>14</v>
      </c>
      <c r="P8" s="137"/>
      <c r="Q8" s="134" t="s">
        <v>84</v>
      </c>
      <c r="R8" s="135"/>
      <c r="S8" s="136" t="s">
        <v>9</v>
      </c>
      <c r="T8" s="137"/>
      <c r="U8" s="134" t="s">
        <v>13</v>
      </c>
      <c r="V8" s="137"/>
      <c r="W8" s="134" t="s">
        <v>14</v>
      </c>
      <c r="X8" s="137"/>
      <c r="Y8" s="134" t="s">
        <v>84</v>
      </c>
      <c r="Z8" s="135"/>
      <c r="AA8" s="19"/>
      <c r="AB8" s="132"/>
      <c r="AC8" s="133"/>
      <c r="AD8" s="132"/>
      <c r="AE8" s="133"/>
      <c r="AF8" s="132"/>
      <c r="AG8" s="133"/>
      <c r="AH8" s="141"/>
      <c r="AI8" s="142"/>
      <c r="AJ8" s="143"/>
    </row>
    <row r="9" spans="1:38" ht="18" customHeight="1" x14ac:dyDescent="0.15">
      <c r="A9" s="20" t="s">
        <v>0</v>
      </c>
      <c r="B9" s="21">
        <f>排出係数!$C$6</f>
        <v>0.318</v>
      </c>
      <c r="C9" s="22">
        <f>'４月'!$D$26</f>
        <v>0</v>
      </c>
      <c r="D9" s="23" t="s">
        <v>10</v>
      </c>
      <c r="E9" s="24">
        <f>'４月'!$F$26</f>
        <v>0</v>
      </c>
      <c r="F9" s="23" t="s">
        <v>10</v>
      </c>
      <c r="G9" s="24">
        <f>'４月'!$H$26</f>
        <v>0</v>
      </c>
      <c r="H9" s="23" t="s">
        <v>15</v>
      </c>
      <c r="I9" s="24">
        <f>E9*$B9</f>
        <v>0</v>
      </c>
      <c r="J9" s="25" t="s">
        <v>16</v>
      </c>
      <c r="K9" s="22">
        <f>'５月'!$D$26</f>
        <v>0</v>
      </c>
      <c r="L9" s="23" t="s">
        <v>10</v>
      </c>
      <c r="M9" s="24">
        <f>'５月'!$F$26</f>
        <v>0</v>
      </c>
      <c r="N9" s="23" t="s">
        <v>10</v>
      </c>
      <c r="O9" s="24">
        <f>'５月'!$H$26</f>
        <v>0</v>
      </c>
      <c r="P9" s="23" t="s">
        <v>15</v>
      </c>
      <c r="Q9" s="24">
        <f>M9*$B9</f>
        <v>0</v>
      </c>
      <c r="R9" s="25" t="s">
        <v>16</v>
      </c>
      <c r="S9" s="22">
        <f>'６月'!$D$26</f>
        <v>0</v>
      </c>
      <c r="T9" s="23" t="s">
        <v>10</v>
      </c>
      <c r="U9" s="24">
        <f>'６月'!$F$26</f>
        <v>0</v>
      </c>
      <c r="V9" s="23" t="s">
        <v>10</v>
      </c>
      <c r="W9" s="24">
        <f>'６月'!$H$26</f>
        <v>0</v>
      </c>
      <c r="X9" s="23" t="s">
        <v>15</v>
      </c>
      <c r="Y9" s="24">
        <f>U9*$B9</f>
        <v>0</v>
      </c>
      <c r="Z9" s="25" t="s">
        <v>16</v>
      </c>
      <c r="AB9" s="22">
        <f>SUM(C9,K9,S9)</f>
        <v>0</v>
      </c>
      <c r="AC9" s="25" t="s">
        <v>10</v>
      </c>
      <c r="AD9" s="22">
        <f>SUM(E9,M9,U9)</f>
        <v>0</v>
      </c>
      <c r="AE9" s="25" t="s">
        <v>10</v>
      </c>
      <c r="AF9" s="26" t="str">
        <f>IFERROR(AD9/AB9*100-100,"")</f>
        <v/>
      </c>
      <c r="AG9" s="25" t="s">
        <v>24</v>
      </c>
      <c r="AH9" s="27" t="str">
        <f t="shared" ref="AH9:AH14" si="0">IFERROR(IF(AF9&lt;0,"❀",""),"")</f>
        <v/>
      </c>
      <c r="AI9" s="28" t="str">
        <f t="shared" ref="AI9:AI14" si="1">IFERROR(IF(AF9&lt;-3,"❀",""),"")</f>
        <v/>
      </c>
      <c r="AJ9" s="29" t="str">
        <f t="shared" ref="AJ9:AJ14" si="2">IFERROR(IF(AF9&lt;-5,"❀",""),"")</f>
        <v/>
      </c>
    </row>
    <row r="10" spans="1:38" ht="18" customHeight="1" x14ac:dyDescent="0.15">
      <c r="A10" s="30" t="s">
        <v>1</v>
      </c>
      <c r="B10" s="31">
        <f>排出係数!$C$7</f>
        <v>0.23</v>
      </c>
      <c r="C10" s="32">
        <f>'４月'!$D$27</f>
        <v>0</v>
      </c>
      <c r="D10" s="33" t="s">
        <v>11</v>
      </c>
      <c r="E10" s="34">
        <f>'４月'!$F$27</f>
        <v>0</v>
      </c>
      <c r="F10" s="33" t="s">
        <v>11</v>
      </c>
      <c r="G10" s="34">
        <f>'４月'!$H$27</f>
        <v>0</v>
      </c>
      <c r="H10" s="33" t="s">
        <v>15</v>
      </c>
      <c r="I10" s="34">
        <f t="shared" ref="I10:I14" si="3">E10*$B10</f>
        <v>0</v>
      </c>
      <c r="J10" s="35" t="s">
        <v>16</v>
      </c>
      <c r="K10" s="32">
        <f>'５月'!$D$27</f>
        <v>0</v>
      </c>
      <c r="L10" s="33" t="s">
        <v>11</v>
      </c>
      <c r="M10" s="34">
        <f>'５月'!$F$27</f>
        <v>0</v>
      </c>
      <c r="N10" s="33" t="s">
        <v>11</v>
      </c>
      <c r="O10" s="34">
        <f>'５月'!$H$27</f>
        <v>0</v>
      </c>
      <c r="P10" s="33" t="s">
        <v>15</v>
      </c>
      <c r="Q10" s="34">
        <f t="shared" ref="Q10:Q14" si="4">M10*$B10</f>
        <v>0</v>
      </c>
      <c r="R10" s="35" t="s">
        <v>16</v>
      </c>
      <c r="S10" s="32">
        <f>'６月'!$D$27</f>
        <v>0</v>
      </c>
      <c r="T10" s="33" t="s">
        <v>11</v>
      </c>
      <c r="U10" s="34">
        <f>'６月'!$F$27</f>
        <v>0</v>
      </c>
      <c r="V10" s="33" t="s">
        <v>11</v>
      </c>
      <c r="W10" s="34">
        <f>'６月'!$H$27</f>
        <v>0</v>
      </c>
      <c r="X10" s="33" t="s">
        <v>15</v>
      </c>
      <c r="Y10" s="34">
        <f t="shared" ref="Y10:Y14" si="5">U10*$B10</f>
        <v>0</v>
      </c>
      <c r="Z10" s="35" t="s">
        <v>16</v>
      </c>
      <c r="AB10" s="32">
        <f t="shared" ref="AB10:AB14" si="6">SUM(C10,K10,S10)</f>
        <v>0</v>
      </c>
      <c r="AC10" s="35" t="s">
        <v>11</v>
      </c>
      <c r="AD10" s="32">
        <f t="shared" ref="AD10:AD14" si="7">SUM(E10,M10,U10)</f>
        <v>0</v>
      </c>
      <c r="AE10" s="35" t="s">
        <v>11</v>
      </c>
      <c r="AF10" s="26" t="str">
        <f t="shared" ref="AF10:AF14" si="8">IFERROR(AD10/AB10*100-100,"")</f>
        <v/>
      </c>
      <c r="AG10" s="35" t="s">
        <v>23</v>
      </c>
      <c r="AH10" s="36" t="str">
        <f t="shared" si="0"/>
        <v/>
      </c>
      <c r="AI10" s="37" t="str">
        <f t="shared" si="1"/>
        <v/>
      </c>
      <c r="AJ10" s="38" t="str">
        <f t="shared" si="2"/>
        <v/>
      </c>
    </row>
    <row r="11" spans="1:38" ht="18" customHeight="1" x14ac:dyDescent="0.15">
      <c r="A11" s="30" t="s">
        <v>2</v>
      </c>
      <c r="B11" s="31">
        <f>排出係数!$C$8</f>
        <v>2.23</v>
      </c>
      <c r="C11" s="32">
        <f>'４月'!$D$28</f>
        <v>0</v>
      </c>
      <c r="D11" s="33" t="s">
        <v>11</v>
      </c>
      <c r="E11" s="34">
        <f>'４月'!$F$28</f>
        <v>0</v>
      </c>
      <c r="F11" s="33" t="s">
        <v>11</v>
      </c>
      <c r="G11" s="34">
        <f>'４月'!$H$28</f>
        <v>0</v>
      </c>
      <c r="H11" s="33" t="s">
        <v>15</v>
      </c>
      <c r="I11" s="34">
        <f t="shared" si="3"/>
        <v>0</v>
      </c>
      <c r="J11" s="35" t="s">
        <v>16</v>
      </c>
      <c r="K11" s="32">
        <f>'５月'!$D$28</f>
        <v>0</v>
      </c>
      <c r="L11" s="33" t="s">
        <v>11</v>
      </c>
      <c r="M11" s="34">
        <f>'５月'!$F$28</f>
        <v>0</v>
      </c>
      <c r="N11" s="33" t="s">
        <v>11</v>
      </c>
      <c r="O11" s="34">
        <f>'５月'!$H$28</f>
        <v>0</v>
      </c>
      <c r="P11" s="33" t="s">
        <v>15</v>
      </c>
      <c r="Q11" s="34">
        <f t="shared" si="4"/>
        <v>0</v>
      </c>
      <c r="R11" s="35" t="s">
        <v>16</v>
      </c>
      <c r="S11" s="32">
        <f>'６月'!$D$28</f>
        <v>0</v>
      </c>
      <c r="T11" s="33" t="s">
        <v>11</v>
      </c>
      <c r="U11" s="34">
        <f>'６月'!$F$28</f>
        <v>0</v>
      </c>
      <c r="V11" s="33" t="s">
        <v>11</v>
      </c>
      <c r="W11" s="34">
        <f>'６月'!$H$28</f>
        <v>0</v>
      </c>
      <c r="X11" s="33" t="s">
        <v>15</v>
      </c>
      <c r="Y11" s="34">
        <f t="shared" si="5"/>
        <v>0</v>
      </c>
      <c r="Z11" s="35" t="s">
        <v>16</v>
      </c>
      <c r="AB11" s="32">
        <f t="shared" si="6"/>
        <v>0</v>
      </c>
      <c r="AC11" s="35" t="s">
        <v>11</v>
      </c>
      <c r="AD11" s="32">
        <f t="shared" si="7"/>
        <v>0</v>
      </c>
      <c r="AE11" s="35" t="s">
        <v>11</v>
      </c>
      <c r="AF11" s="26" t="str">
        <f t="shared" si="8"/>
        <v/>
      </c>
      <c r="AG11" s="35" t="s">
        <v>23</v>
      </c>
      <c r="AH11" s="36" t="str">
        <f t="shared" si="0"/>
        <v/>
      </c>
      <c r="AI11" s="37" t="str">
        <f t="shared" si="1"/>
        <v/>
      </c>
      <c r="AJ11" s="38" t="str">
        <f t="shared" si="2"/>
        <v/>
      </c>
    </row>
    <row r="12" spans="1:38" ht="18" customHeight="1" x14ac:dyDescent="0.15">
      <c r="A12" s="30" t="s">
        <v>4</v>
      </c>
      <c r="B12" s="39">
        <f>排出係数!$C$9</f>
        <v>3</v>
      </c>
      <c r="C12" s="32">
        <f>'４月'!$D$29</f>
        <v>0</v>
      </c>
      <c r="D12" s="33" t="s">
        <v>16</v>
      </c>
      <c r="E12" s="34">
        <f>'４月'!$F$29</f>
        <v>0</v>
      </c>
      <c r="F12" s="33" t="s">
        <v>16</v>
      </c>
      <c r="G12" s="34">
        <f>'４月'!$H$29</f>
        <v>0</v>
      </c>
      <c r="H12" s="33" t="s">
        <v>15</v>
      </c>
      <c r="I12" s="34">
        <f t="shared" si="3"/>
        <v>0</v>
      </c>
      <c r="J12" s="35" t="s">
        <v>16</v>
      </c>
      <c r="K12" s="32">
        <f>'５月'!$D$29</f>
        <v>0</v>
      </c>
      <c r="L12" s="33" t="s">
        <v>16</v>
      </c>
      <c r="M12" s="34">
        <f>'５月'!$F$29</f>
        <v>0</v>
      </c>
      <c r="N12" s="33" t="s">
        <v>16</v>
      </c>
      <c r="O12" s="34">
        <f>'５月'!$H$29</f>
        <v>0</v>
      </c>
      <c r="P12" s="33" t="s">
        <v>15</v>
      </c>
      <c r="Q12" s="34">
        <f t="shared" si="4"/>
        <v>0</v>
      </c>
      <c r="R12" s="35" t="s">
        <v>16</v>
      </c>
      <c r="S12" s="32">
        <f>'６月'!$D$29</f>
        <v>0</v>
      </c>
      <c r="T12" s="33" t="s">
        <v>16</v>
      </c>
      <c r="U12" s="34">
        <f>'６月'!$F$29</f>
        <v>0</v>
      </c>
      <c r="V12" s="33" t="s">
        <v>16</v>
      </c>
      <c r="W12" s="34">
        <f>'６月'!$H$29</f>
        <v>0</v>
      </c>
      <c r="X12" s="33" t="s">
        <v>15</v>
      </c>
      <c r="Y12" s="34">
        <f t="shared" si="5"/>
        <v>0</v>
      </c>
      <c r="Z12" s="35" t="s">
        <v>16</v>
      </c>
      <c r="AB12" s="32">
        <f t="shared" si="6"/>
        <v>0</v>
      </c>
      <c r="AC12" s="35" t="s">
        <v>16</v>
      </c>
      <c r="AD12" s="32">
        <f t="shared" si="7"/>
        <v>0</v>
      </c>
      <c r="AE12" s="35" t="s">
        <v>16</v>
      </c>
      <c r="AF12" s="26" t="str">
        <f t="shared" si="8"/>
        <v/>
      </c>
      <c r="AG12" s="35" t="s">
        <v>23</v>
      </c>
      <c r="AH12" s="36" t="str">
        <f t="shared" si="0"/>
        <v/>
      </c>
      <c r="AI12" s="37" t="str">
        <f t="shared" si="1"/>
        <v/>
      </c>
      <c r="AJ12" s="38" t="str">
        <f t="shared" si="2"/>
        <v/>
      </c>
    </row>
    <row r="13" spans="1:38" ht="18" customHeight="1" x14ac:dyDescent="0.15">
      <c r="A13" s="30" t="s">
        <v>5</v>
      </c>
      <c r="B13" s="31">
        <f>排出係数!$C$10</f>
        <v>2.4900000000000002</v>
      </c>
      <c r="C13" s="32">
        <f>'４月'!$D$30</f>
        <v>0</v>
      </c>
      <c r="D13" s="33" t="s">
        <v>12</v>
      </c>
      <c r="E13" s="34">
        <f>'４月'!$F$30</f>
        <v>0</v>
      </c>
      <c r="F13" s="33" t="s">
        <v>12</v>
      </c>
      <c r="G13" s="34">
        <f>'４月'!$H$30</f>
        <v>0</v>
      </c>
      <c r="H13" s="33" t="s">
        <v>15</v>
      </c>
      <c r="I13" s="34">
        <f t="shared" si="3"/>
        <v>0</v>
      </c>
      <c r="J13" s="35" t="s">
        <v>16</v>
      </c>
      <c r="K13" s="32">
        <f>'５月'!$D$30</f>
        <v>0</v>
      </c>
      <c r="L13" s="33" t="s">
        <v>12</v>
      </c>
      <c r="M13" s="34">
        <f>'５月'!$F$30</f>
        <v>0</v>
      </c>
      <c r="N13" s="33" t="s">
        <v>12</v>
      </c>
      <c r="O13" s="34">
        <f>'５月'!$H$30</f>
        <v>0</v>
      </c>
      <c r="P13" s="33" t="s">
        <v>15</v>
      </c>
      <c r="Q13" s="34">
        <f t="shared" si="4"/>
        <v>0</v>
      </c>
      <c r="R13" s="35" t="s">
        <v>16</v>
      </c>
      <c r="S13" s="32">
        <f>'６月'!$D$30</f>
        <v>0</v>
      </c>
      <c r="T13" s="33" t="s">
        <v>12</v>
      </c>
      <c r="U13" s="34">
        <f>'６月'!$F$30</f>
        <v>0</v>
      </c>
      <c r="V13" s="33" t="s">
        <v>12</v>
      </c>
      <c r="W13" s="34">
        <f>'６月'!$H$30</f>
        <v>0</v>
      </c>
      <c r="X13" s="33" t="s">
        <v>15</v>
      </c>
      <c r="Y13" s="34">
        <f t="shared" si="5"/>
        <v>0</v>
      </c>
      <c r="Z13" s="35" t="s">
        <v>16</v>
      </c>
      <c r="AB13" s="32">
        <f t="shared" si="6"/>
        <v>0</v>
      </c>
      <c r="AC13" s="35" t="s">
        <v>12</v>
      </c>
      <c r="AD13" s="32">
        <f t="shared" si="7"/>
        <v>0</v>
      </c>
      <c r="AE13" s="35" t="s">
        <v>12</v>
      </c>
      <c r="AF13" s="26" t="str">
        <f t="shared" si="8"/>
        <v/>
      </c>
      <c r="AG13" s="35" t="s">
        <v>23</v>
      </c>
      <c r="AH13" s="36" t="str">
        <f t="shared" si="0"/>
        <v/>
      </c>
      <c r="AI13" s="37" t="str">
        <f t="shared" si="1"/>
        <v/>
      </c>
      <c r="AJ13" s="38" t="str">
        <f t="shared" si="2"/>
        <v/>
      </c>
    </row>
    <row r="14" spans="1:38" ht="18" customHeight="1" x14ac:dyDescent="0.15">
      <c r="A14" s="40" t="s">
        <v>7</v>
      </c>
      <c r="B14" s="41">
        <f>排出係数!$C$11</f>
        <v>2.3199999999999998</v>
      </c>
      <c r="C14" s="42">
        <f>'４月'!$D$31</f>
        <v>0</v>
      </c>
      <c r="D14" s="43" t="s">
        <v>12</v>
      </c>
      <c r="E14" s="44">
        <f>'４月'!$F$31</f>
        <v>0</v>
      </c>
      <c r="F14" s="43" t="s">
        <v>12</v>
      </c>
      <c r="G14" s="44">
        <f>'４月'!$H$31</f>
        <v>0</v>
      </c>
      <c r="H14" s="43" t="s">
        <v>15</v>
      </c>
      <c r="I14" s="44">
        <f t="shared" si="3"/>
        <v>0</v>
      </c>
      <c r="J14" s="45" t="s">
        <v>16</v>
      </c>
      <c r="K14" s="42">
        <f>'５月'!$D$31</f>
        <v>0</v>
      </c>
      <c r="L14" s="43" t="s">
        <v>12</v>
      </c>
      <c r="M14" s="44">
        <f>'５月'!$F$31</f>
        <v>0</v>
      </c>
      <c r="N14" s="43" t="s">
        <v>12</v>
      </c>
      <c r="O14" s="44">
        <f>'５月'!$H$31</f>
        <v>0</v>
      </c>
      <c r="P14" s="43" t="s">
        <v>15</v>
      </c>
      <c r="Q14" s="44">
        <f t="shared" si="4"/>
        <v>0</v>
      </c>
      <c r="R14" s="45" t="s">
        <v>16</v>
      </c>
      <c r="S14" s="42">
        <f>'６月'!$D$31</f>
        <v>0</v>
      </c>
      <c r="T14" s="43" t="s">
        <v>12</v>
      </c>
      <c r="U14" s="44">
        <f>'６月'!$F$31</f>
        <v>0</v>
      </c>
      <c r="V14" s="43" t="s">
        <v>12</v>
      </c>
      <c r="W14" s="44">
        <f>'６月'!$H$31</f>
        <v>0</v>
      </c>
      <c r="X14" s="43" t="s">
        <v>15</v>
      </c>
      <c r="Y14" s="44">
        <f t="shared" si="5"/>
        <v>0</v>
      </c>
      <c r="Z14" s="45" t="s">
        <v>16</v>
      </c>
      <c r="AB14" s="42">
        <f t="shared" si="6"/>
        <v>0</v>
      </c>
      <c r="AC14" s="45" t="s">
        <v>12</v>
      </c>
      <c r="AD14" s="42">
        <f t="shared" si="7"/>
        <v>0</v>
      </c>
      <c r="AE14" s="45" t="s">
        <v>12</v>
      </c>
      <c r="AF14" s="80" t="str">
        <f t="shared" si="8"/>
        <v/>
      </c>
      <c r="AG14" s="45" t="s">
        <v>23</v>
      </c>
      <c r="AH14" s="82" t="str">
        <f t="shared" si="0"/>
        <v/>
      </c>
      <c r="AI14" s="83" t="str">
        <f t="shared" si="1"/>
        <v/>
      </c>
      <c r="AJ14" s="84" t="str">
        <f t="shared" si="2"/>
        <v/>
      </c>
    </row>
    <row r="15" spans="1:38" ht="18" customHeight="1" x14ac:dyDescent="0.15">
      <c r="A15" s="47" t="s">
        <v>26</v>
      </c>
      <c r="B15" s="48"/>
      <c r="C15" s="49"/>
      <c r="D15" s="50"/>
      <c r="E15" s="51"/>
      <c r="F15" s="50"/>
      <c r="G15" s="44">
        <f>SUM(G9,G10,G11,G12,G13,G14)</f>
        <v>0</v>
      </c>
      <c r="H15" s="43" t="s">
        <v>15</v>
      </c>
      <c r="I15" s="44">
        <f>SUM(I9,I10,I11,I12,I13,I14)</f>
        <v>0</v>
      </c>
      <c r="J15" s="45" t="s">
        <v>16</v>
      </c>
      <c r="K15" s="49"/>
      <c r="L15" s="50"/>
      <c r="M15" s="51"/>
      <c r="N15" s="50"/>
      <c r="O15" s="44">
        <f>SUM(O9,O10,O11,O12,O13,O14)</f>
        <v>0</v>
      </c>
      <c r="P15" s="43" t="s">
        <v>15</v>
      </c>
      <c r="Q15" s="44">
        <f>SUM(Q9,Q10,Q11,Q12,Q13,Q14)</f>
        <v>0</v>
      </c>
      <c r="R15" s="45" t="s">
        <v>16</v>
      </c>
      <c r="S15" s="49"/>
      <c r="T15" s="50"/>
      <c r="U15" s="51"/>
      <c r="V15" s="50"/>
      <c r="W15" s="44">
        <f>SUM(W9,W10,W11,W12,W13,W14)</f>
        <v>0</v>
      </c>
      <c r="X15" s="43" t="s">
        <v>15</v>
      </c>
      <c r="Y15" s="44">
        <f>SUM(Y9,Y10,Y11,Y12,Y13,Y14)</f>
        <v>0</v>
      </c>
      <c r="Z15" s="45" t="s">
        <v>16</v>
      </c>
      <c r="AB15" s="49"/>
      <c r="AC15" s="52"/>
      <c r="AD15" s="49"/>
      <c r="AE15" s="52"/>
      <c r="AF15" s="81"/>
      <c r="AG15" s="52"/>
      <c r="AH15" s="53"/>
      <c r="AI15" s="54"/>
      <c r="AJ15" s="55"/>
    </row>
    <row r="17" spans="1:44" ht="18" customHeight="1" x14ac:dyDescent="0.15">
      <c r="A17" s="11" t="s">
        <v>129</v>
      </c>
      <c r="B17" s="11"/>
      <c r="AB17" s="11" t="str">
        <f>A17</f>
        <v>７月～９月</v>
      </c>
      <c r="AL17" s="11" t="s">
        <v>55</v>
      </c>
      <c r="AR17" s="11" t="s">
        <v>56</v>
      </c>
    </row>
    <row r="18" spans="1:44" ht="18" customHeight="1" x14ac:dyDescent="0.15">
      <c r="A18" s="128" t="s">
        <v>18</v>
      </c>
      <c r="B18" s="128" t="s">
        <v>8</v>
      </c>
      <c r="C18" s="144" t="s">
        <v>28</v>
      </c>
      <c r="D18" s="145"/>
      <c r="E18" s="145"/>
      <c r="F18" s="145"/>
      <c r="G18" s="145"/>
      <c r="H18" s="145"/>
      <c r="I18" s="145"/>
      <c r="J18" s="146"/>
      <c r="K18" s="144" t="s">
        <v>29</v>
      </c>
      <c r="L18" s="145"/>
      <c r="M18" s="145"/>
      <c r="N18" s="145"/>
      <c r="O18" s="145"/>
      <c r="P18" s="145"/>
      <c r="Q18" s="145"/>
      <c r="R18" s="146"/>
      <c r="S18" s="144" t="s">
        <v>30</v>
      </c>
      <c r="T18" s="145"/>
      <c r="U18" s="145"/>
      <c r="V18" s="145"/>
      <c r="W18" s="145"/>
      <c r="X18" s="145"/>
      <c r="Y18" s="145"/>
      <c r="Z18" s="146"/>
      <c r="AA18" s="18"/>
      <c r="AB18" s="130" t="s">
        <v>21</v>
      </c>
      <c r="AC18" s="131"/>
      <c r="AD18" s="130" t="s">
        <v>22</v>
      </c>
      <c r="AE18" s="131"/>
      <c r="AF18" s="130" t="s">
        <v>25</v>
      </c>
      <c r="AG18" s="131"/>
      <c r="AH18" s="138" t="s">
        <v>27</v>
      </c>
      <c r="AI18" s="139"/>
      <c r="AJ18" s="140"/>
    </row>
    <row r="19" spans="1:44" ht="30" customHeight="1" x14ac:dyDescent="0.15">
      <c r="A19" s="129"/>
      <c r="B19" s="129"/>
      <c r="C19" s="136" t="s">
        <v>9</v>
      </c>
      <c r="D19" s="137"/>
      <c r="E19" s="134" t="s">
        <v>13</v>
      </c>
      <c r="F19" s="137"/>
      <c r="G19" s="134" t="s">
        <v>14</v>
      </c>
      <c r="H19" s="137"/>
      <c r="I19" s="134" t="s">
        <v>84</v>
      </c>
      <c r="J19" s="135"/>
      <c r="K19" s="136" t="s">
        <v>9</v>
      </c>
      <c r="L19" s="137"/>
      <c r="M19" s="134" t="s">
        <v>13</v>
      </c>
      <c r="N19" s="137"/>
      <c r="O19" s="134" t="s">
        <v>14</v>
      </c>
      <c r="P19" s="137"/>
      <c r="Q19" s="134" t="s">
        <v>84</v>
      </c>
      <c r="R19" s="135"/>
      <c r="S19" s="136" t="s">
        <v>9</v>
      </c>
      <c r="T19" s="137"/>
      <c r="U19" s="134" t="s">
        <v>13</v>
      </c>
      <c r="V19" s="137"/>
      <c r="W19" s="134" t="s">
        <v>14</v>
      </c>
      <c r="X19" s="137"/>
      <c r="Y19" s="134" t="s">
        <v>84</v>
      </c>
      <c r="Z19" s="135"/>
      <c r="AA19" s="19"/>
      <c r="AB19" s="132"/>
      <c r="AC19" s="133"/>
      <c r="AD19" s="132"/>
      <c r="AE19" s="133"/>
      <c r="AF19" s="132"/>
      <c r="AG19" s="133"/>
      <c r="AH19" s="141"/>
      <c r="AI19" s="142"/>
      <c r="AJ19" s="143"/>
    </row>
    <row r="20" spans="1:44" ht="18" customHeight="1" x14ac:dyDescent="0.15">
      <c r="A20" s="20" t="s">
        <v>0</v>
      </c>
      <c r="B20" s="21">
        <f>B9</f>
        <v>0.318</v>
      </c>
      <c r="C20" s="22">
        <f>'７月'!$D$26</f>
        <v>0</v>
      </c>
      <c r="D20" s="23" t="s">
        <v>10</v>
      </c>
      <c r="E20" s="24">
        <f>'７月'!$F$26</f>
        <v>0</v>
      </c>
      <c r="F20" s="23" t="s">
        <v>10</v>
      </c>
      <c r="G20" s="24">
        <f>'７月'!$H$26</f>
        <v>0</v>
      </c>
      <c r="H20" s="23" t="s">
        <v>15</v>
      </c>
      <c r="I20" s="24">
        <f>E20*$B20</f>
        <v>0</v>
      </c>
      <c r="J20" s="25" t="s">
        <v>16</v>
      </c>
      <c r="K20" s="22">
        <f>'８月'!$D$26</f>
        <v>0</v>
      </c>
      <c r="L20" s="23" t="s">
        <v>10</v>
      </c>
      <c r="M20" s="24">
        <f>'８月'!$F$26</f>
        <v>0</v>
      </c>
      <c r="N20" s="23" t="s">
        <v>10</v>
      </c>
      <c r="O20" s="24">
        <f>'８月'!$H$26</f>
        <v>0</v>
      </c>
      <c r="P20" s="23" t="s">
        <v>15</v>
      </c>
      <c r="Q20" s="24">
        <f>M20*$B20</f>
        <v>0</v>
      </c>
      <c r="R20" s="25" t="s">
        <v>16</v>
      </c>
      <c r="S20" s="22">
        <f>'９月'!$D$26</f>
        <v>0</v>
      </c>
      <c r="T20" s="23" t="s">
        <v>10</v>
      </c>
      <c r="U20" s="24">
        <f>'９月'!$F$26</f>
        <v>0</v>
      </c>
      <c r="V20" s="23" t="s">
        <v>10</v>
      </c>
      <c r="W20" s="24">
        <f>'９月'!$H$26</f>
        <v>0</v>
      </c>
      <c r="X20" s="23" t="s">
        <v>15</v>
      </c>
      <c r="Y20" s="24">
        <f>U20*$B20</f>
        <v>0</v>
      </c>
      <c r="Z20" s="25" t="s">
        <v>16</v>
      </c>
      <c r="AB20" s="22">
        <f>SUM(C20,K20,S20)</f>
        <v>0</v>
      </c>
      <c r="AC20" s="25" t="s">
        <v>10</v>
      </c>
      <c r="AD20" s="22">
        <f>SUM(E20,M20,U20)</f>
        <v>0</v>
      </c>
      <c r="AE20" s="25" t="s">
        <v>10</v>
      </c>
      <c r="AF20" s="26" t="str">
        <f>IFERROR(AD20/AB20*100-100,"")</f>
        <v/>
      </c>
      <c r="AG20" s="25" t="s">
        <v>24</v>
      </c>
      <c r="AH20" s="27" t="str">
        <f t="shared" ref="AH20:AH25" si="9">IFERROR(IF(AF20&lt;0,"❀",""),"")</f>
        <v/>
      </c>
      <c r="AI20" s="28" t="str">
        <f t="shared" ref="AI20:AI25" si="10">IFERROR(IF(AF20&lt;-3,"❀",""),"")</f>
        <v/>
      </c>
      <c r="AJ20" s="85" t="str">
        <f t="shared" ref="AJ20:AJ25" si="11">IFERROR(IF(AF20&lt;-5,"❀",""),"")</f>
        <v/>
      </c>
    </row>
    <row r="21" spans="1:44" ht="18" customHeight="1" x14ac:dyDescent="0.15">
      <c r="A21" s="30" t="s">
        <v>1</v>
      </c>
      <c r="B21" s="31">
        <f t="shared" ref="B21:B25" si="12">B10</f>
        <v>0.23</v>
      </c>
      <c r="C21" s="32">
        <f>'７月'!$D$27</f>
        <v>0</v>
      </c>
      <c r="D21" s="33" t="s">
        <v>11</v>
      </c>
      <c r="E21" s="34">
        <f>'７月'!$F$27</f>
        <v>0</v>
      </c>
      <c r="F21" s="33" t="s">
        <v>11</v>
      </c>
      <c r="G21" s="34">
        <f>'７月'!$H$27</f>
        <v>0</v>
      </c>
      <c r="H21" s="33" t="s">
        <v>15</v>
      </c>
      <c r="I21" s="34">
        <f t="shared" ref="I21:I25" si="13">E21*$B21</f>
        <v>0</v>
      </c>
      <c r="J21" s="35" t="s">
        <v>16</v>
      </c>
      <c r="K21" s="32">
        <f>'８月'!$D$27</f>
        <v>0</v>
      </c>
      <c r="L21" s="33" t="s">
        <v>11</v>
      </c>
      <c r="M21" s="34">
        <f>'８月'!$F$27</f>
        <v>0</v>
      </c>
      <c r="N21" s="33" t="s">
        <v>11</v>
      </c>
      <c r="O21" s="34">
        <f>'８月'!$H$27</f>
        <v>0</v>
      </c>
      <c r="P21" s="33" t="s">
        <v>15</v>
      </c>
      <c r="Q21" s="34">
        <f t="shared" ref="Q21:Q25" si="14">M21*$B21</f>
        <v>0</v>
      </c>
      <c r="R21" s="35" t="s">
        <v>16</v>
      </c>
      <c r="S21" s="32">
        <f>'９月'!$D$27</f>
        <v>0</v>
      </c>
      <c r="T21" s="33" t="s">
        <v>11</v>
      </c>
      <c r="U21" s="34">
        <f>'９月'!$F$27</f>
        <v>0</v>
      </c>
      <c r="V21" s="33" t="s">
        <v>11</v>
      </c>
      <c r="W21" s="34">
        <f>'９月'!$H$27</f>
        <v>0</v>
      </c>
      <c r="X21" s="33" t="s">
        <v>15</v>
      </c>
      <c r="Y21" s="34">
        <f t="shared" ref="Y21:Y25" si="15">U21*$B21</f>
        <v>0</v>
      </c>
      <c r="Z21" s="35" t="s">
        <v>16</v>
      </c>
      <c r="AB21" s="32">
        <f t="shared" ref="AB21:AB25" si="16">SUM(C21,K21,S21)</f>
        <v>0</v>
      </c>
      <c r="AC21" s="35" t="s">
        <v>11</v>
      </c>
      <c r="AD21" s="32">
        <f t="shared" ref="AD21:AD25" si="17">SUM(E21,M21,U21)</f>
        <v>0</v>
      </c>
      <c r="AE21" s="35" t="s">
        <v>11</v>
      </c>
      <c r="AF21" s="26" t="str">
        <f t="shared" ref="AF21:AF25" si="18">IFERROR(AD21/AB21*100-100,"")</f>
        <v/>
      </c>
      <c r="AG21" s="35" t="s">
        <v>23</v>
      </c>
      <c r="AH21" s="36" t="str">
        <f t="shared" si="9"/>
        <v/>
      </c>
      <c r="AI21" s="37" t="str">
        <f t="shared" si="10"/>
        <v/>
      </c>
      <c r="AJ21" s="38" t="str">
        <f t="shared" si="11"/>
        <v/>
      </c>
    </row>
    <row r="22" spans="1:44" ht="18" customHeight="1" x14ac:dyDescent="0.15">
      <c r="A22" s="30" t="s">
        <v>2</v>
      </c>
      <c r="B22" s="31">
        <f t="shared" si="12"/>
        <v>2.23</v>
      </c>
      <c r="C22" s="32">
        <f>'７月'!$D$28</f>
        <v>0</v>
      </c>
      <c r="D22" s="33" t="s">
        <v>11</v>
      </c>
      <c r="E22" s="34">
        <f>'７月'!$F$28</f>
        <v>0</v>
      </c>
      <c r="F22" s="33" t="s">
        <v>11</v>
      </c>
      <c r="G22" s="34">
        <f>'７月'!$H$28</f>
        <v>0</v>
      </c>
      <c r="H22" s="33" t="s">
        <v>15</v>
      </c>
      <c r="I22" s="34">
        <f t="shared" si="13"/>
        <v>0</v>
      </c>
      <c r="J22" s="35" t="s">
        <v>16</v>
      </c>
      <c r="K22" s="32">
        <f>'８月'!$D$28</f>
        <v>0</v>
      </c>
      <c r="L22" s="33" t="s">
        <v>11</v>
      </c>
      <c r="M22" s="34">
        <f>'８月'!$F$28</f>
        <v>0</v>
      </c>
      <c r="N22" s="33" t="s">
        <v>11</v>
      </c>
      <c r="O22" s="34">
        <f>'８月'!$H$28</f>
        <v>0</v>
      </c>
      <c r="P22" s="33" t="s">
        <v>15</v>
      </c>
      <c r="Q22" s="34">
        <f t="shared" si="14"/>
        <v>0</v>
      </c>
      <c r="R22" s="35" t="s">
        <v>16</v>
      </c>
      <c r="S22" s="32">
        <f>'９月'!$D$28</f>
        <v>0</v>
      </c>
      <c r="T22" s="33" t="s">
        <v>11</v>
      </c>
      <c r="U22" s="34">
        <f>'９月'!$F$28</f>
        <v>0</v>
      </c>
      <c r="V22" s="33" t="s">
        <v>11</v>
      </c>
      <c r="W22" s="34">
        <f>'９月'!$H$28</f>
        <v>0</v>
      </c>
      <c r="X22" s="33" t="s">
        <v>15</v>
      </c>
      <c r="Y22" s="34">
        <f t="shared" si="15"/>
        <v>0</v>
      </c>
      <c r="Z22" s="35" t="s">
        <v>16</v>
      </c>
      <c r="AB22" s="32">
        <f t="shared" si="16"/>
        <v>0</v>
      </c>
      <c r="AC22" s="35" t="s">
        <v>11</v>
      </c>
      <c r="AD22" s="32">
        <f t="shared" si="17"/>
        <v>0</v>
      </c>
      <c r="AE22" s="35" t="s">
        <v>58</v>
      </c>
      <c r="AF22" s="26" t="str">
        <f t="shared" si="18"/>
        <v/>
      </c>
      <c r="AG22" s="35" t="s">
        <v>23</v>
      </c>
      <c r="AH22" s="36" t="str">
        <f t="shared" si="9"/>
        <v/>
      </c>
      <c r="AI22" s="37" t="str">
        <f t="shared" si="10"/>
        <v/>
      </c>
      <c r="AJ22" s="38" t="str">
        <f t="shared" si="11"/>
        <v/>
      </c>
    </row>
    <row r="23" spans="1:44" ht="18" customHeight="1" x14ac:dyDescent="0.15">
      <c r="A23" s="30" t="s">
        <v>4</v>
      </c>
      <c r="B23" s="39">
        <f t="shared" si="12"/>
        <v>3</v>
      </c>
      <c r="C23" s="32">
        <f>'７月'!$D$29</f>
        <v>0</v>
      </c>
      <c r="D23" s="33" t="s">
        <v>16</v>
      </c>
      <c r="E23" s="34">
        <f>'７月'!$F$29</f>
        <v>0</v>
      </c>
      <c r="F23" s="33" t="s">
        <v>16</v>
      </c>
      <c r="G23" s="34">
        <f>'７月'!$H$29</f>
        <v>0</v>
      </c>
      <c r="H23" s="33" t="s">
        <v>15</v>
      </c>
      <c r="I23" s="34">
        <f t="shared" si="13"/>
        <v>0</v>
      </c>
      <c r="J23" s="35" t="s">
        <v>16</v>
      </c>
      <c r="K23" s="32">
        <f>'８月'!$D$29</f>
        <v>0</v>
      </c>
      <c r="L23" s="33" t="s">
        <v>16</v>
      </c>
      <c r="M23" s="34">
        <f>'８月'!$F$29</f>
        <v>0</v>
      </c>
      <c r="N23" s="33" t="s">
        <v>16</v>
      </c>
      <c r="O23" s="34">
        <f>'８月'!$H$29</f>
        <v>0</v>
      </c>
      <c r="P23" s="33" t="s">
        <v>15</v>
      </c>
      <c r="Q23" s="34">
        <f t="shared" si="14"/>
        <v>0</v>
      </c>
      <c r="R23" s="35" t="s">
        <v>16</v>
      </c>
      <c r="S23" s="32">
        <f>'９月'!$D$29</f>
        <v>0</v>
      </c>
      <c r="T23" s="33" t="s">
        <v>16</v>
      </c>
      <c r="U23" s="34">
        <f>'９月'!$F$29</f>
        <v>0</v>
      </c>
      <c r="V23" s="33" t="s">
        <v>16</v>
      </c>
      <c r="W23" s="34">
        <f>'９月'!$H$29</f>
        <v>0</v>
      </c>
      <c r="X23" s="33" t="s">
        <v>15</v>
      </c>
      <c r="Y23" s="34">
        <f t="shared" si="15"/>
        <v>0</v>
      </c>
      <c r="Z23" s="35" t="s">
        <v>16</v>
      </c>
      <c r="AB23" s="32">
        <f t="shared" si="16"/>
        <v>0</v>
      </c>
      <c r="AC23" s="35" t="s">
        <v>16</v>
      </c>
      <c r="AD23" s="32">
        <f t="shared" si="17"/>
        <v>0</v>
      </c>
      <c r="AE23" s="35" t="s">
        <v>16</v>
      </c>
      <c r="AF23" s="26" t="str">
        <f t="shared" si="18"/>
        <v/>
      </c>
      <c r="AG23" s="35" t="s">
        <v>23</v>
      </c>
      <c r="AH23" s="36" t="str">
        <f t="shared" si="9"/>
        <v/>
      </c>
      <c r="AI23" s="37" t="str">
        <f t="shared" si="10"/>
        <v/>
      </c>
      <c r="AJ23" s="38" t="str">
        <f t="shared" si="11"/>
        <v/>
      </c>
    </row>
    <row r="24" spans="1:44" ht="18" customHeight="1" x14ac:dyDescent="0.15">
      <c r="A24" s="30" t="s">
        <v>5</v>
      </c>
      <c r="B24" s="31">
        <f t="shared" si="12"/>
        <v>2.4900000000000002</v>
      </c>
      <c r="C24" s="32">
        <f>'７月'!$D$30</f>
        <v>0</v>
      </c>
      <c r="D24" s="33" t="s">
        <v>12</v>
      </c>
      <c r="E24" s="34">
        <f>'７月'!$F$30</f>
        <v>0</v>
      </c>
      <c r="F24" s="33" t="s">
        <v>12</v>
      </c>
      <c r="G24" s="34">
        <f>'７月'!$H$30</f>
        <v>0</v>
      </c>
      <c r="H24" s="33" t="s">
        <v>15</v>
      </c>
      <c r="I24" s="34">
        <f t="shared" si="13"/>
        <v>0</v>
      </c>
      <c r="J24" s="35" t="s">
        <v>16</v>
      </c>
      <c r="K24" s="32">
        <f>'８月'!$D$30</f>
        <v>0</v>
      </c>
      <c r="L24" s="33" t="s">
        <v>12</v>
      </c>
      <c r="M24" s="34">
        <f>'８月'!$F$30</f>
        <v>0</v>
      </c>
      <c r="N24" s="33" t="s">
        <v>12</v>
      </c>
      <c r="O24" s="34">
        <f>'８月'!$H$30</f>
        <v>0</v>
      </c>
      <c r="P24" s="33" t="s">
        <v>15</v>
      </c>
      <c r="Q24" s="34">
        <f t="shared" si="14"/>
        <v>0</v>
      </c>
      <c r="R24" s="35" t="s">
        <v>16</v>
      </c>
      <c r="S24" s="32">
        <f>'９月'!$D$30</f>
        <v>0</v>
      </c>
      <c r="T24" s="33" t="s">
        <v>12</v>
      </c>
      <c r="U24" s="34">
        <f>'９月'!$F$30</f>
        <v>0</v>
      </c>
      <c r="V24" s="33" t="s">
        <v>12</v>
      </c>
      <c r="W24" s="34">
        <f>'９月'!$H$30</f>
        <v>0</v>
      </c>
      <c r="X24" s="33" t="s">
        <v>15</v>
      </c>
      <c r="Y24" s="34">
        <f t="shared" si="15"/>
        <v>0</v>
      </c>
      <c r="Z24" s="35" t="s">
        <v>16</v>
      </c>
      <c r="AB24" s="32">
        <f t="shared" si="16"/>
        <v>0</v>
      </c>
      <c r="AC24" s="35" t="s">
        <v>12</v>
      </c>
      <c r="AD24" s="32">
        <f t="shared" si="17"/>
        <v>0</v>
      </c>
      <c r="AE24" s="35" t="s">
        <v>12</v>
      </c>
      <c r="AF24" s="26" t="str">
        <f t="shared" si="18"/>
        <v/>
      </c>
      <c r="AG24" s="35" t="s">
        <v>23</v>
      </c>
      <c r="AH24" s="36" t="str">
        <f t="shared" si="9"/>
        <v/>
      </c>
      <c r="AI24" s="37" t="str">
        <f t="shared" si="10"/>
        <v/>
      </c>
      <c r="AJ24" s="38" t="str">
        <f t="shared" si="11"/>
        <v/>
      </c>
    </row>
    <row r="25" spans="1:44" ht="18" customHeight="1" x14ac:dyDescent="0.15">
      <c r="A25" s="40" t="s">
        <v>7</v>
      </c>
      <c r="B25" s="41">
        <f t="shared" si="12"/>
        <v>2.3199999999999998</v>
      </c>
      <c r="C25" s="42">
        <f>'７月'!$D$31</f>
        <v>0</v>
      </c>
      <c r="D25" s="43" t="s">
        <v>12</v>
      </c>
      <c r="E25" s="44">
        <f>'７月'!$F$31</f>
        <v>0</v>
      </c>
      <c r="F25" s="43" t="s">
        <v>12</v>
      </c>
      <c r="G25" s="44">
        <f>'７月'!$H$31</f>
        <v>0</v>
      </c>
      <c r="H25" s="43" t="s">
        <v>15</v>
      </c>
      <c r="I25" s="44">
        <f t="shared" si="13"/>
        <v>0</v>
      </c>
      <c r="J25" s="45" t="s">
        <v>16</v>
      </c>
      <c r="K25" s="42">
        <f>'８月'!$D$31</f>
        <v>0</v>
      </c>
      <c r="L25" s="43" t="s">
        <v>12</v>
      </c>
      <c r="M25" s="44">
        <f>'８月'!$F$31</f>
        <v>0</v>
      </c>
      <c r="N25" s="43" t="s">
        <v>12</v>
      </c>
      <c r="O25" s="44">
        <f>'８月'!$H$31</f>
        <v>0</v>
      </c>
      <c r="P25" s="43" t="s">
        <v>15</v>
      </c>
      <c r="Q25" s="44">
        <f t="shared" si="14"/>
        <v>0</v>
      </c>
      <c r="R25" s="45" t="s">
        <v>16</v>
      </c>
      <c r="S25" s="42">
        <f>'９月'!$D$31</f>
        <v>0</v>
      </c>
      <c r="T25" s="43" t="s">
        <v>12</v>
      </c>
      <c r="U25" s="44">
        <f>'９月'!$F$31</f>
        <v>0</v>
      </c>
      <c r="V25" s="43" t="s">
        <v>12</v>
      </c>
      <c r="W25" s="44">
        <f>'９月'!$H$31</f>
        <v>0</v>
      </c>
      <c r="X25" s="43" t="s">
        <v>15</v>
      </c>
      <c r="Y25" s="44">
        <f t="shared" si="15"/>
        <v>0</v>
      </c>
      <c r="Z25" s="45" t="s">
        <v>16</v>
      </c>
      <c r="AB25" s="42">
        <f t="shared" si="16"/>
        <v>0</v>
      </c>
      <c r="AC25" s="45" t="s">
        <v>12</v>
      </c>
      <c r="AD25" s="42">
        <f t="shared" si="17"/>
        <v>0</v>
      </c>
      <c r="AE25" s="45" t="s">
        <v>12</v>
      </c>
      <c r="AF25" s="80" t="str">
        <f t="shared" si="18"/>
        <v/>
      </c>
      <c r="AG25" s="45" t="s">
        <v>23</v>
      </c>
      <c r="AH25" s="82" t="str">
        <f t="shared" si="9"/>
        <v/>
      </c>
      <c r="AI25" s="83" t="str">
        <f t="shared" si="10"/>
        <v/>
      </c>
      <c r="AJ25" s="84" t="str">
        <f t="shared" si="11"/>
        <v/>
      </c>
    </row>
    <row r="26" spans="1:44" ht="18" customHeight="1" x14ac:dyDescent="0.15">
      <c r="A26" s="47" t="s">
        <v>26</v>
      </c>
      <c r="B26" s="48"/>
      <c r="C26" s="49"/>
      <c r="D26" s="50"/>
      <c r="E26" s="51"/>
      <c r="F26" s="50"/>
      <c r="G26" s="44">
        <f>SUM(G20,G21,G22,G23,G24,G25)</f>
        <v>0</v>
      </c>
      <c r="H26" s="43" t="s">
        <v>15</v>
      </c>
      <c r="I26" s="44">
        <f>SUM(I20,I21,I22,I23,I24,I25)</f>
        <v>0</v>
      </c>
      <c r="J26" s="45" t="s">
        <v>16</v>
      </c>
      <c r="K26" s="49"/>
      <c r="L26" s="50"/>
      <c r="M26" s="51"/>
      <c r="N26" s="50"/>
      <c r="O26" s="44">
        <f>SUM(O20,O21,O22,O23,O24,O25)</f>
        <v>0</v>
      </c>
      <c r="P26" s="43" t="s">
        <v>15</v>
      </c>
      <c r="Q26" s="44">
        <f>SUM(Q20,Q21,Q22,Q23,Q24,Q25)</f>
        <v>0</v>
      </c>
      <c r="R26" s="45" t="s">
        <v>16</v>
      </c>
      <c r="S26" s="49"/>
      <c r="T26" s="50"/>
      <c r="U26" s="51"/>
      <c r="V26" s="50"/>
      <c r="W26" s="44">
        <f>SUM(W20,W21,W22,W23,W24,W25)</f>
        <v>0</v>
      </c>
      <c r="X26" s="43" t="s">
        <v>15</v>
      </c>
      <c r="Y26" s="44">
        <f>SUM(Y20,Y21,Y22,Y23,Y24,Y25)</f>
        <v>0</v>
      </c>
      <c r="Z26" s="45" t="s">
        <v>16</v>
      </c>
      <c r="AB26" s="49"/>
      <c r="AC26" s="52"/>
      <c r="AD26" s="49"/>
      <c r="AE26" s="52"/>
      <c r="AF26" s="81"/>
      <c r="AG26" s="52"/>
      <c r="AH26" s="53"/>
      <c r="AI26" s="54"/>
      <c r="AJ26" s="55"/>
    </row>
    <row r="28" spans="1:44" ht="18" customHeight="1" x14ac:dyDescent="0.15">
      <c r="A28" s="11" t="s">
        <v>130</v>
      </c>
      <c r="B28" s="11"/>
      <c r="AB28" s="11" t="str">
        <f>A28</f>
        <v>10月～12月</v>
      </c>
      <c r="AL28" s="11" t="s">
        <v>57</v>
      </c>
      <c r="AR28" s="11" t="s">
        <v>60</v>
      </c>
    </row>
    <row r="29" spans="1:44" ht="18" customHeight="1" x14ac:dyDescent="0.15">
      <c r="A29" s="128" t="s">
        <v>18</v>
      </c>
      <c r="B29" s="128" t="s">
        <v>8</v>
      </c>
      <c r="C29" s="144" t="s">
        <v>31</v>
      </c>
      <c r="D29" s="145"/>
      <c r="E29" s="145"/>
      <c r="F29" s="145"/>
      <c r="G29" s="145"/>
      <c r="H29" s="145"/>
      <c r="I29" s="145"/>
      <c r="J29" s="146"/>
      <c r="K29" s="144" t="s">
        <v>32</v>
      </c>
      <c r="L29" s="145"/>
      <c r="M29" s="145"/>
      <c r="N29" s="145"/>
      <c r="O29" s="145"/>
      <c r="P29" s="145"/>
      <c r="Q29" s="145"/>
      <c r="R29" s="146"/>
      <c r="S29" s="144" t="s">
        <v>33</v>
      </c>
      <c r="T29" s="145"/>
      <c r="U29" s="145"/>
      <c r="V29" s="145"/>
      <c r="W29" s="145"/>
      <c r="X29" s="145"/>
      <c r="Y29" s="145"/>
      <c r="Z29" s="146"/>
      <c r="AA29" s="18"/>
      <c r="AB29" s="130" t="s">
        <v>21</v>
      </c>
      <c r="AC29" s="131"/>
      <c r="AD29" s="130" t="s">
        <v>22</v>
      </c>
      <c r="AE29" s="131"/>
      <c r="AF29" s="130" t="s">
        <v>25</v>
      </c>
      <c r="AG29" s="131"/>
      <c r="AH29" s="138" t="s">
        <v>27</v>
      </c>
      <c r="AI29" s="139"/>
      <c r="AJ29" s="140"/>
    </row>
    <row r="30" spans="1:44" ht="30" customHeight="1" x14ac:dyDescent="0.15">
      <c r="A30" s="129"/>
      <c r="B30" s="129"/>
      <c r="C30" s="136" t="s">
        <v>9</v>
      </c>
      <c r="D30" s="137"/>
      <c r="E30" s="134" t="s">
        <v>13</v>
      </c>
      <c r="F30" s="137"/>
      <c r="G30" s="134" t="s">
        <v>14</v>
      </c>
      <c r="H30" s="137"/>
      <c r="I30" s="134" t="s">
        <v>84</v>
      </c>
      <c r="J30" s="135"/>
      <c r="K30" s="136" t="s">
        <v>9</v>
      </c>
      <c r="L30" s="137"/>
      <c r="M30" s="134" t="s">
        <v>13</v>
      </c>
      <c r="N30" s="137"/>
      <c r="O30" s="134" t="s">
        <v>14</v>
      </c>
      <c r="P30" s="137"/>
      <c r="Q30" s="134" t="s">
        <v>84</v>
      </c>
      <c r="R30" s="135"/>
      <c r="S30" s="136" t="s">
        <v>9</v>
      </c>
      <c r="T30" s="137"/>
      <c r="U30" s="134" t="s">
        <v>13</v>
      </c>
      <c r="V30" s="137"/>
      <c r="W30" s="134" t="s">
        <v>14</v>
      </c>
      <c r="X30" s="137"/>
      <c r="Y30" s="134" t="s">
        <v>84</v>
      </c>
      <c r="Z30" s="135"/>
      <c r="AA30" s="19"/>
      <c r="AB30" s="132"/>
      <c r="AC30" s="133"/>
      <c r="AD30" s="132"/>
      <c r="AE30" s="133"/>
      <c r="AF30" s="132"/>
      <c r="AG30" s="133"/>
      <c r="AH30" s="141"/>
      <c r="AI30" s="142"/>
      <c r="AJ30" s="143"/>
    </row>
    <row r="31" spans="1:44" ht="18" customHeight="1" x14ac:dyDescent="0.15">
      <c r="A31" s="20" t="s">
        <v>0</v>
      </c>
      <c r="B31" s="21">
        <f>B20</f>
        <v>0.318</v>
      </c>
      <c r="C31" s="22">
        <f>'10月'!$D$26</f>
        <v>0</v>
      </c>
      <c r="D31" s="23" t="s">
        <v>10</v>
      </c>
      <c r="E31" s="24">
        <f>'10月'!$F$26</f>
        <v>0</v>
      </c>
      <c r="F31" s="23" t="s">
        <v>10</v>
      </c>
      <c r="G31" s="24">
        <f>'10月'!$H$26</f>
        <v>0</v>
      </c>
      <c r="H31" s="23" t="s">
        <v>15</v>
      </c>
      <c r="I31" s="24">
        <f>E31*$B31</f>
        <v>0</v>
      </c>
      <c r="J31" s="25" t="s">
        <v>16</v>
      </c>
      <c r="K31" s="22">
        <f>'11月'!$D$26</f>
        <v>0</v>
      </c>
      <c r="L31" s="23" t="s">
        <v>10</v>
      </c>
      <c r="M31" s="24">
        <f>'11月'!$F$26</f>
        <v>0</v>
      </c>
      <c r="N31" s="23" t="s">
        <v>10</v>
      </c>
      <c r="O31" s="24">
        <f>'11月'!$H$26</f>
        <v>0</v>
      </c>
      <c r="P31" s="23" t="s">
        <v>15</v>
      </c>
      <c r="Q31" s="24">
        <f>M31*$B31</f>
        <v>0</v>
      </c>
      <c r="R31" s="25" t="s">
        <v>16</v>
      </c>
      <c r="S31" s="22">
        <f>'12月'!$D$26</f>
        <v>0</v>
      </c>
      <c r="T31" s="23" t="s">
        <v>10</v>
      </c>
      <c r="U31" s="24">
        <f>'12月'!$F$26</f>
        <v>0</v>
      </c>
      <c r="V31" s="23" t="s">
        <v>10</v>
      </c>
      <c r="W31" s="24">
        <f>'12月'!$H$26</f>
        <v>0</v>
      </c>
      <c r="X31" s="23" t="s">
        <v>15</v>
      </c>
      <c r="Y31" s="24">
        <f>U31*$B31</f>
        <v>0</v>
      </c>
      <c r="Z31" s="25" t="s">
        <v>16</v>
      </c>
      <c r="AB31" s="22">
        <f>SUM(C31,K31,S31)</f>
        <v>0</v>
      </c>
      <c r="AC31" s="25" t="s">
        <v>10</v>
      </c>
      <c r="AD31" s="22">
        <f>SUM(E31,M31,U31)</f>
        <v>0</v>
      </c>
      <c r="AE31" s="25" t="s">
        <v>10</v>
      </c>
      <c r="AF31" s="26" t="str">
        <f>IFERROR(AD31/AB31*100-100,"")</f>
        <v/>
      </c>
      <c r="AG31" s="25" t="s">
        <v>24</v>
      </c>
      <c r="AH31" s="27" t="str">
        <f t="shared" ref="AH31:AH36" si="19">IFERROR(IF(AF31&lt;0,"❀",""),"")</f>
        <v/>
      </c>
      <c r="AI31" s="28" t="str">
        <f t="shared" ref="AI31:AI36" si="20">IFERROR(IF(AF31&lt;-3,"❀",""),"")</f>
        <v/>
      </c>
      <c r="AJ31" s="29" t="str">
        <f t="shared" ref="AJ31:AJ36" si="21">IFERROR(IF(AF31&lt;-5,"❀",""),"")</f>
        <v/>
      </c>
    </row>
    <row r="32" spans="1:44" ht="18" customHeight="1" x14ac:dyDescent="0.15">
      <c r="A32" s="30" t="s">
        <v>1</v>
      </c>
      <c r="B32" s="31">
        <f t="shared" ref="B32:B36" si="22">B21</f>
        <v>0.23</v>
      </c>
      <c r="C32" s="32">
        <f>'10月'!$D$27</f>
        <v>0</v>
      </c>
      <c r="D32" s="33" t="s">
        <v>11</v>
      </c>
      <c r="E32" s="34">
        <f>'10月'!$F$27</f>
        <v>0</v>
      </c>
      <c r="F32" s="33" t="s">
        <v>11</v>
      </c>
      <c r="G32" s="34">
        <f>'10月'!$H$27</f>
        <v>0</v>
      </c>
      <c r="H32" s="33" t="s">
        <v>15</v>
      </c>
      <c r="I32" s="34">
        <f t="shared" ref="I32:I36" si="23">E32*$B32</f>
        <v>0</v>
      </c>
      <c r="J32" s="35" t="s">
        <v>16</v>
      </c>
      <c r="K32" s="32">
        <f>'11月'!$D$27</f>
        <v>0</v>
      </c>
      <c r="L32" s="33" t="s">
        <v>11</v>
      </c>
      <c r="M32" s="34">
        <f>'11月'!$F$27</f>
        <v>0</v>
      </c>
      <c r="N32" s="33" t="s">
        <v>11</v>
      </c>
      <c r="O32" s="34">
        <f>'11月'!$H$27</f>
        <v>0</v>
      </c>
      <c r="P32" s="33" t="s">
        <v>15</v>
      </c>
      <c r="Q32" s="34">
        <f t="shared" ref="Q32:Q36" si="24">M32*$B32</f>
        <v>0</v>
      </c>
      <c r="R32" s="35" t="s">
        <v>16</v>
      </c>
      <c r="S32" s="32">
        <f>'12月'!$D$27</f>
        <v>0</v>
      </c>
      <c r="T32" s="33" t="s">
        <v>11</v>
      </c>
      <c r="U32" s="34">
        <f>'12月'!$F$27</f>
        <v>0</v>
      </c>
      <c r="V32" s="33" t="s">
        <v>11</v>
      </c>
      <c r="W32" s="34">
        <f>'12月'!$H$27</f>
        <v>0</v>
      </c>
      <c r="X32" s="33" t="s">
        <v>15</v>
      </c>
      <c r="Y32" s="34">
        <f t="shared" ref="Y32:Y36" si="25">U32*$B32</f>
        <v>0</v>
      </c>
      <c r="Z32" s="35" t="s">
        <v>16</v>
      </c>
      <c r="AB32" s="32">
        <f t="shared" ref="AB32:AB36" si="26">SUM(C32,K32,S32)</f>
        <v>0</v>
      </c>
      <c r="AC32" s="35" t="s">
        <v>11</v>
      </c>
      <c r="AD32" s="32">
        <f t="shared" ref="AD32:AD36" si="27">SUM(E32,M32,U32)</f>
        <v>0</v>
      </c>
      <c r="AE32" s="35" t="s">
        <v>11</v>
      </c>
      <c r="AF32" s="26" t="str">
        <f t="shared" ref="AF32:AF36" si="28">IFERROR(AD32/AB32*100-100,"")</f>
        <v/>
      </c>
      <c r="AG32" s="35" t="s">
        <v>23</v>
      </c>
      <c r="AH32" s="36" t="str">
        <f t="shared" si="19"/>
        <v/>
      </c>
      <c r="AI32" s="37" t="str">
        <f t="shared" si="20"/>
        <v/>
      </c>
      <c r="AJ32" s="38" t="str">
        <f t="shared" si="21"/>
        <v/>
      </c>
    </row>
    <row r="33" spans="1:44" ht="18" customHeight="1" x14ac:dyDescent="0.15">
      <c r="A33" s="30" t="s">
        <v>2</v>
      </c>
      <c r="B33" s="31">
        <f t="shared" si="22"/>
        <v>2.23</v>
      </c>
      <c r="C33" s="32">
        <f>'10月'!$D$28</f>
        <v>0</v>
      </c>
      <c r="D33" s="33" t="s">
        <v>11</v>
      </c>
      <c r="E33" s="34">
        <f>'10月'!$F$28</f>
        <v>0</v>
      </c>
      <c r="F33" s="33" t="s">
        <v>11</v>
      </c>
      <c r="G33" s="34">
        <f>'10月'!$H$28</f>
        <v>0</v>
      </c>
      <c r="H33" s="33" t="s">
        <v>15</v>
      </c>
      <c r="I33" s="34">
        <f t="shared" si="23"/>
        <v>0</v>
      </c>
      <c r="J33" s="35" t="s">
        <v>16</v>
      </c>
      <c r="K33" s="32">
        <f>'11月'!$D$28</f>
        <v>0</v>
      </c>
      <c r="L33" s="33" t="s">
        <v>11</v>
      </c>
      <c r="M33" s="34">
        <f>'11月'!$F$28</f>
        <v>0</v>
      </c>
      <c r="N33" s="33" t="s">
        <v>11</v>
      </c>
      <c r="O33" s="34">
        <f>'11月'!$H$28</f>
        <v>0</v>
      </c>
      <c r="P33" s="33" t="s">
        <v>15</v>
      </c>
      <c r="Q33" s="34">
        <f t="shared" si="24"/>
        <v>0</v>
      </c>
      <c r="R33" s="35" t="s">
        <v>16</v>
      </c>
      <c r="S33" s="32">
        <f>'12月'!$D$28</f>
        <v>0</v>
      </c>
      <c r="T33" s="33" t="s">
        <v>11</v>
      </c>
      <c r="U33" s="34">
        <f>'12月'!$F$28</f>
        <v>0</v>
      </c>
      <c r="V33" s="33" t="s">
        <v>11</v>
      </c>
      <c r="W33" s="34">
        <f>'12月'!$H$28</f>
        <v>0</v>
      </c>
      <c r="X33" s="33" t="s">
        <v>15</v>
      </c>
      <c r="Y33" s="34">
        <f t="shared" si="25"/>
        <v>0</v>
      </c>
      <c r="Z33" s="35" t="s">
        <v>16</v>
      </c>
      <c r="AB33" s="32">
        <f t="shared" si="26"/>
        <v>0</v>
      </c>
      <c r="AC33" s="35" t="s">
        <v>11</v>
      </c>
      <c r="AD33" s="32">
        <f t="shared" si="27"/>
        <v>0</v>
      </c>
      <c r="AE33" s="35" t="s">
        <v>11</v>
      </c>
      <c r="AF33" s="26" t="str">
        <f t="shared" si="28"/>
        <v/>
      </c>
      <c r="AG33" s="35" t="s">
        <v>23</v>
      </c>
      <c r="AH33" s="36" t="str">
        <f t="shared" si="19"/>
        <v/>
      </c>
      <c r="AI33" s="37" t="str">
        <f t="shared" si="20"/>
        <v/>
      </c>
      <c r="AJ33" s="38" t="str">
        <f t="shared" si="21"/>
        <v/>
      </c>
    </row>
    <row r="34" spans="1:44" ht="18" customHeight="1" x14ac:dyDescent="0.15">
      <c r="A34" s="30" t="s">
        <v>59</v>
      </c>
      <c r="B34" s="39">
        <f t="shared" si="22"/>
        <v>3</v>
      </c>
      <c r="C34" s="32">
        <f>'10月'!$D$29</f>
        <v>0</v>
      </c>
      <c r="D34" s="33" t="s">
        <v>16</v>
      </c>
      <c r="E34" s="34">
        <f>'10月'!$F$29</f>
        <v>0</v>
      </c>
      <c r="F34" s="33" t="s">
        <v>16</v>
      </c>
      <c r="G34" s="34">
        <f>'10月'!$H$29</f>
        <v>0</v>
      </c>
      <c r="H34" s="33" t="s">
        <v>15</v>
      </c>
      <c r="I34" s="34">
        <f t="shared" si="23"/>
        <v>0</v>
      </c>
      <c r="J34" s="35" t="s">
        <v>16</v>
      </c>
      <c r="K34" s="32">
        <f>'11月'!$D$29</f>
        <v>0</v>
      </c>
      <c r="L34" s="33" t="s">
        <v>16</v>
      </c>
      <c r="M34" s="34">
        <f>'11月'!$F$29</f>
        <v>0</v>
      </c>
      <c r="N34" s="33" t="s">
        <v>16</v>
      </c>
      <c r="O34" s="34">
        <f>'11月'!$H$29</f>
        <v>0</v>
      </c>
      <c r="P34" s="33" t="s">
        <v>15</v>
      </c>
      <c r="Q34" s="34">
        <f t="shared" si="24"/>
        <v>0</v>
      </c>
      <c r="R34" s="35" t="s">
        <v>16</v>
      </c>
      <c r="S34" s="32">
        <f>'12月'!$D$29</f>
        <v>0</v>
      </c>
      <c r="T34" s="33" t="s">
        <v>16</v>
      </c>
      <c r="U34" s="34">
        <f>'12月'!$F$29</f>
        <v>0</v>
      </c>
      <c r="V34" s="33" t="s">
        <v>16</v>
      </c>
      <c r="W34" s="34">
        <f>'12月'!$H$29</f>
        <v>0</v>
      </c>
      <c r="X34" s="33" t="s">
        <v>15</v>
      </c>
      <c r="Y34" s="34">
        <f t="shared" si="25"/>
        <v>0</v>
      </c>
      <c r="Z34" s="35" t="s">
        <v>16</v>
      </c>
      <c r="AB34" s="32">
        <f t="shared" si="26"/>
        <v>0</v>
      </c>
      <c r="AC34" s="35" t="s">
        <v>16</v>
      </c>
      <c r="AD34" s="32">
        <f t="shared" si="27"/>
        <v>0</v>
      </c>
      <c r="AE34" s="35" t="s">
        <v>16</v>
      </c>
      <c r="AF34" s="26" t="str">
        <f t="shared" si="28"/>
        <v/>
      </c>
      <c r="AG34" s="35" t="s">
        <v>23</v>
      </c>
      <c r="AH34" s="86" t="str">
        <f t="shared" si="19"/>
        <v/>
      </c>
      <c r="AI34" s="37" t="str">
        <f t="shared" si="20"/>
        <v/>
      </c>
      <c r="AJ34" s="38" t="str">
        <f t="shared" si="21"/>
        <v/>
      </c>
    </row>
    <row r="35" spans="1:44" ht="18" customHeight="1" x14ac:dyDescent="0.15">
      <c r="A35" s="30" t="s">
        <v>5</v>
      </c>
      <c r="B35" s="31">
        <f t="shared" si="22"/>
        <v>2.4900000000000002</v>
      </c>
      <c r="C35" s="32">
        <f>'10月'!$D$30</f>
        <v>0</v>
      </c>
      <c r="D35" s="33" t="s">
        <v>12</v>
      </c>
      <c r="E35" s="34">
        <f>'10月'!$F$30</f>
        <v>0</v>
      </c>
      <c r="F35" s="33" t="s">
        <v>12</v>
      </c>
      <c r="G35" s="34">
        <f>'10月'!$H$30</f>
        <v>0</v>
      </c>
      <c r="H35" s="33" t="s">
        <v>15</v>
      </c>
      <c r="I35" s="34">
        <f t="shared" si="23"/>
        <v>0</v>
      </c>
      <c r="J35" s="35" t="s">
        <v>16</v>
      </c>
      <c r="K35" s="32">
        <f>'11月'!$D$30</f>
        <v>0</v>
      </c>
      <c r="L35" s="33" t="s">
        <v>12</v>
      </c>
      <c r="M35" s="34">
        <f>'11月'!$F$30</f>
        <v>0</v>
      </c>
      <c r="N35" s="33" t="s">
        <v>12</v>
      </c>
      <c r="O35" s="34">
        <f>'11月'!$H$30</f>
        <v>0</v>
      </c>
      <c r="P35" s="33" t="s">
        <v>15</v>
      </c>
      <c r="Q35" s="34">
        <f t="shared" si="24"/>
        <v>0</v>
      </c>
      <c r="R35" s="35" t="s">
        <v>16</v>
      </c>
      <c r="S35" s="32">
        <f>'12月'!$D$30</f>
        <v>0</v>
      </c>
      <c r="T35" s="33" t="s">
        <v>12</v>
      </c>
      <c r="U35" s="34">
        <f>'12月'!$F$30</f>
        <v>0</v>
      </c>
      <c r="V35" s="33" t="s">
        <v>12</v>
      </c>
      <c r="W35" s="34">
        <f>'12月'!$H$30</f>
        <v>0</v>
      </c>
      <c r="X35" s="33" t="s">
        <v>15</v>
      </c>
      <c r="Y35" s="34">
        <f t="shared" si="25"/>
        <v>0</v>
      </c>
      <c r="Z35" s="35" t="s">
        <v>16</v>
      </c>
      <c r="AB35" s="32">
        <f t="shared" si="26"/>
        <v>0</v>
      </c>
      <c r="AC35" s="35" t="s">
        <v>12</v>
      </c>
      <c r="AD35" s="32">
        <f t="shared" si="27"/>
        <v>0</v>
      </c>
      <c r="AE35" s="35" t="s">
        <v>12</v>
      </c>
      <c r="AF35" s="26" t="str">
        <f t="shared" si="28"/>
        <v/>
      </c>
      <c r="AG35" s="35" t="s">
        <v>23</v>
      </c>
      <c r="AH35" s="36" t="str">
        <f t="shared" si="19"/>
        <v/>
      </c>
      <c r="AI35" s="37" t="str">
        <f t="shared" si="20"/>
        <v/>
      </c>
      <c r="AJ35" s="38" t="str">
        <f t="shared" si="21"/>
        <v/>
      </c>
    </row>
    <row r="36" spans="1:44" ht="18" customHeight="1" x14ac:dyDescent="0.15">
      <c r="A36" s="40" t="s">
        <v>7</v>
      </c>
      <c r="B36" s="41">
        <f t="shared" si="22"/>
        <v>2.3199999999999998</v>
      </c>
      <c r="C36" s="42">
        <f>'10月'!$D$31</f>
        <v>0</v>
      </c>
      <c r="D36" s="43" t="s">
        <v>12</v>
      </c>
      <c r="E36" s="44">
        <f>'10月'!$F$31</f>
        <v>0</v>
      </c>
      <c r="F36" s="43" t="s">
        <v>12</v>
      </c>
      <c r="G36" s="44">
        <f>'10月'!$H$31</f>
        <v>0</v>
      </c>
      <c r="H36" s="43" t="s">
        <v>15</v>
      </c>
      <c r="I36" s="44">
        <f t="shared" si="23"/>
        <v>0</v>
      </c>
      <c r="J36" s="45" t="s">
        <v>16</v>
      </c>
      <c r="K36" s="42">
        <f>'11月'!$D$31</f>
        <v>0</v>
      </c>
      <c r="L36" s="43" t="s">
        <v>12</v>
      </c>
      <c r="M36" s="44">
        <f>'11月'!$F$31</f>
        <v>0</v>
      </c>
      <c r="N36" s="43" t="s">
        <v>12</v>
      </c>
      <c r="O36" s="44">
        <f>'11月'!$H$31</f>
        <v>0</v>
      </c>
      <c r="P36" s="43" t="s">
        <v>15</v>
      </c>
      <c r="Q36" s="44">
        <f t="shared" si="24"/>
        <v>0</v>
      </c>
      <c r="R36" s="45" t="s">
        <v>16</v>
      </c>
      <c r="S36" s="42">
        <f>'12月'!$D$31</f>
        <v>0</v>
      </c>
      <c r="T36" s="43" t="s">
        <v>12</v>
      </c>
      <c r="U36" s="44">
        <f>'12月'!$F$31</f>
        <v>0</v>
      </c>
      <c r="V36" s="43" t="s">
        <v>12</v>
      </c>
      <c r="W36" s="44">
        <f>'12月'!$H$31</f>
        <v>0</v>
      </c>
      <c r="X36" s="43" t="s">
        <v>15</v>
      </c>
      <c r="Y36" s="44">
        <f t="shared" si="25"/>
        <v>0</v>
      </c>
      <c r="Z36" s="45" t="s">
        <v>16</v>
      </c>
      <c r="AB36" s="42">
        <f t="shared" si="26"/>
        <v>0</v>
      </c>
      <c r="AC36" s="45" t="s">
        <v>12</v>
      </c>
      <c r="AD36" s="42">
        <f t="shared" si="27"/>
        <v>0</v>
      </c>
      <c r="AE36" s="45" t="s">
        <v>12</v>
      </c>
      <c r="AF36" s="80" t="str">
        <f t="shared" si="28"/>
        <v/>
      </c>
      <c r="AG36" s="45" t="s">
        <v>23</v>
      </c>
      <c r="AH36" s="82" t="str">
        <f t="shared" si="19"/>
        <v/>
      </c>
      <c r="AI36" s="83" t="str">
        <f t="shared" si="20"/>
        <v/>
      </c>
      <c r="AJ36" s="84" t="str">
        <f t="shared" si="21"/>
        <v/>
      </c>
    </row>
    <row r="37" spans="1:44" ht="18" customHeight="1" x14ac:dyDescent="0.15">
      <c r="A37" s="47" t="s">
        <v>26</v>
      </c>
      <c r="B37" s="48"/>
      <c r="C37" s="49"/>
      <c r="D37" s="50"/>
      <c r="E37" s="51"/>
      <c r="F37" s="50"/>
      <c r="G37" s="44">
        <f>SUM(G31,G32,G33,G34,G35,G36)</f>
        <v>0</v>
      </c>
      <c r="H37" s="43" t="s">
        <v>15</v>
      </c>
      <c r="I37" s="44">
        <f>SUM(I31,I32,I33,I34,I35,I36)</f>
        <v>0</v>
      </c>
      <c r="J37" s="45" t="s">
        <v>16</v>
      </c>
      <c r="K37" s="49"/>
      <c r="L37" s="50"/>
      <c r="M37" s="51"/>
      <c r="N37" s="50"/>
      <c r="O37" s="44">
        <f>SUM(O31,O32,O33,O34,O35,O36)</f>
        <v>0</v>
      </c>
      <c r="P37" s="43" t="s">
        <v>15</v>
      </c>
      <c r="Q37" s="44">
        <f>SUM(Q31,Q32,Q33,Q34,Q35,Q36)</f>
        <v>0</v>
      </c>
      <c r="R37" s="45" t="s">
        <v>16</v>
      </c>
      <c r="S37" s="49"/>
      <c r="T37" s="50"/>
      <c r="U37" s="51"/>
      <c r="V37" s="50"/>
      <c r="W37" s="44">
        <f>SUM(W31,W32,W33,W34,W35,W36)</f>
        <v>0</v>
      </c>
      <c r="X37" s="43" t="s">
        <v>15</v>
      </c>
      <c r="Y37" s="44">
        <f>SUM(Y31,Y32,Y33,Y34,Y35,Y36)</f>
        <v>0</v>
      </c>
      <c r="Z37" s="45" t="s">
        <v>16</v>
      </c>
      <c r="AB37" s="49"/>
      <c r="AC37" s="52"/>
      <c r="AD37" s="49"/>
      <c r="AE37" s="52"/>
      <c r="AF37" s="81"/>
      <c r="AG37" s="52"/>
      <c r="AH37" s="53"/>
      <c r="AI37" s="54"/>
      <c r="AJ37" s="55"/>
    </row>
    <row r="39" spans="1:44" ht="18" customHeight="1" x14ac:dyDescent="0.15">
      <c r="A39" s="11" t="s">
        <v>131</v>
      </c>
      <c r="B39" s="11"/>
      <c r="AB39" s="11" t="str">
        <f>A39</f>
        <v>１月～３月</v>
      </c>
      <c r="AL39" s="11" t="s">
        <v>63</v>
      </c>
      <c r="AR39" s="11" t="s">
        <v>61</v>
      </c>
    </row>
    <row r="40" spans="1:44" ht="18" customHeight="1" x14ac:dyDescent="0.15">
      <c r="A40" s="128" t="s">
        <v>18</v>
      </c>
      <c r="B40" s="128" t="s">
        <v>8</v>
      </c>
      <c r="C40" s="144" t="s">
        <v>34</v>
      </c>
      <c r="D40" s="145"/>
      <c r="E40" s="145"/>
      <c r="F40" s="145"/>
      <c r="G40" s="145"/>
      <c r="H40" s="145"/>
      <c r="I40" s="145"/>
      <c r="J40" s="146"/>
      <c r="K40" s="144" t="s">
        <v>35</v>
      </c>
      <c r="L40" s="145"/>
      <c r="M40" s="145"/>
      <c r="N40" s="145"/>
      <c r="O40" s="145"/>
      <c r="P40" s="145"/>
      <c r="Q40" s="145"/>
      <c r="R40" s="146"/>
      <c r="S40" s="144" t="s">
        <v>36</v>
      </c>
      <c r="T40" s="145"/>
      <c r="U40" s="145"/>
      <c r="V40" s="145"/>
      <c r="W40" s="145"/>
      <c r="X40" s="145"/>
      <c r="Y40" s="145"/>
      <c r="Z40" s="146"/>
      <c r="AA40" s="18"/>
      <c r="AB40" s="130" t="s">
        <v>21</v>
      </c>
      <c r="AC40" s="131"/>
      <c r="AD40" s="130" t="s">
        <v>22</v>
      </c>
      <c r="AE40" s="131"/>
      <c r="AF40" s="130" t="s">
        <v>25</v>
      </c>
      <c r="AG40" s="131"/>
      <c r="AH40" s="138" t="s">
        <v>27</v>
      </c>
      <c r="AI40" s="139"/>
      <c r="AJ40" s="140"/>
    </row>
    <row r="41" spans="1:44" ht="30" customHeight="1" x14ac:dyDescent="0.15">
      <c r="A41" s="129"/>
      <c r="B41" s="129"/>
      <c r="C41" s="136" t="s">
        <v>9</v>
      </c>
      <c r="D41" s="137"/>
      <c r="E41" s="134" t="s">
        <v>13</v>
      </c>
      <c r="F41" s="137"/>
      <c r="G41" s="134" t="s">
        <v>14</v>
      </c>
      <c r="H41" s="137"/>
      <c r="I41" s="134" t="s">
        <v>84</v>
      </c>
      <c r="J41" s="135"/>
      <c r="K41" s="136" t="s">
        <v>9</v>
      </c>
      <c r="L41" s="137"/>
      <c r="M41" s="134" t="s">
        <v>13</v>
      </c>
      <c r="N41" s="137"/>
      <c r="O41" s="134" t="s">
        <v>14</v>
      </c>
      <c r="P41" s="137"/>
      <c r="Q41" s="134" t="s">
        <v>84</v>
      </c>
      <c r="R41" s="135"/>
      <c r="S41" s="136" t="s">
        <v>9</v>
      </c>
      <c r="T41" s="137"/>
      <c r="U41" s="134" t="s">
        <v>13</v>
      </c>
      <c r="V41" s="137"/>
      <c r="W41" s="134" t="s">
        <v>14</v>
      </c>
      <c r="X41" s="137"/>
      <c r="Y41" s="134" t="s">
        <v>84</v>
      </c>
      <c r="Z41" s="135"/>
      <c r="AA41" s="19"/>
      <c r="AB41" s="132"/>
      <c r="AC41" s="133"/>
      <c r="AD41" s="132"/>
      <c r="AE41" s="133"/>
      <c r="AF41" s="132"/>
      <c r="AG41" s="133"/>
      <c r="AH41" s="141"/>
      <c r="AI41" s="142"/>
      <c r="AJ41" s="143"/>
    </row>
    <row r="42" spans="1:44" ht="18" customHeight="1" x14ac:dyDescent="0.15">
      <c r="A42" s="20" t="s">
        <v>0</v>
      </c>
      <c r="B42" s="21">
        <f>B31</f>
        <v>0.318</v>
      </c>
      <c r="C42" s="22">
        <f>'１月'!$D$26</f>
        <v>0</v>
      </c>
      <c r="D42" s="23" t="s">
        <v>10</v>
      </c>
      <c r="E42" s="24">
        <f>'１月'!$F$26</f>
        <v>0</v>
      </c>
      <c r="F42" s="23" t="s">
        <v>10</v>
      </c>
      <c r="G42" s="24">
        <f>'１月'!$H$26</f>
        <v>0</v>
      </c>
      <c r="H42" s="23" t="s">
        <v>15</v>
      </c>
      <c r="I42" s="24">
        <f>E42*$B42</f>
        <v>0</v>
      </c>
      <c r="J42" s="25" t="s">
        <v>16</v>
      </c>
      <c r="K42" s="22">
        <f>'２月'!$D$26</f>
        <v>0</v>
      </c>
      <c r="L42" s="23" t="s">
        <v>10</v>
      </c>
      <c r="M42" s="24">
        <f>'２月'!$F$26</f>
        <v>0</v>
      </c>
      <c r="N42" s="23" t="s">
        <v>10</v>
      </c>
      <c r="O42" s="24">
        <f>'２月'!$H$26</f>
        <v>0</v>
      </c>
      <c r="P42" s="23" t="s">
        <v>15</v>
      </c>
      <c r="Q42" s="24">
        <f>M42*$B42</f>
        <v>0</v>
      </c>
      <c r="R42" s="25" t="s">
        <v>16</v>
      </c>
      <c r="S42" s="22">
        <f>'３月'!$D$26</f>
        <v>0</v>
      </c>
      <c r="T42" s="23" t="s">
        <v>10</v>
      </c>
      <c r="U42" s="24">
        <f>'３月'!$F$26</f>
        <v>0</v>
      </c>
      <c r="V42" s="23" t="s">
        <v>10</v>
      </c>
      <c r="W42" s="24">
        <f>'３月'!$H$26</f>
        <v>0</v>
      </c>
      <c r="X42" s="23" t="s">
        <v>15</v>
      </c>
      <c r="Y42" s="24">
        <f>U42*$B42</f>
        <v>0</v>
      </c>
      <c r="Z42" s="25" t="s">
        <v>16</v>
      </c>
      <c r="AB42" s="22">
        <f>SUM(C42,K42,S42)</f>
        <v>0</v>
      </c>
      <c r="AC42" s="25" t="s">
        <v>10</v>
      </c>
      <c r="AD42" s="22">
        <f>SUM(E42,M42,U42)</f>
        <v>0</v>
      </c>
      <c r="AE42" s="25" t="s">
        <v>10</v>
      </c>
      <c r="AF42" s="26" t="str">
        <f>IFERROR(AD42/AB42*100-100,"")</f>
        <v/>
      </c>
      <c r="AG42" s="25" t="s">
        <v>24</v>
      </c>
      <c r="AH42" s="27" t="str">
        <f t="shared" ref="AH42:AH47" si="29">IFERROR(IF(AF42&lt;0,"❀",""),"")</f>
        <v/>
      </c>
      <c r="AI42" s="28" t="str">
        <f t="shared" ref="AI42:AI47" si="30">IFERROR(IF(AF42&lt;-3,"❀",""),"")</f>
        <v/>
      </c>
      <c r="AJ42" s="29" t="str">
        <f t="shared" ref="AJ42:AJ47" si="31">IFERROR(IF(AF42&lt;-5,"❀",""),"")</f>
        <v/>
      </c>
    </row>
    <row r="43" spans="1:44" ht="18" customHeight="1" x14ac:dyDescent="0.15">
      <c r="A43" s="30" t="s">
        <v>1</v>
      </c>
      <c r="B43" s="31">
        <f t="shared" ref="B43:B47" si="32">B32</f>
        <v>0.23</v>
      </c>
      <c r="C43" s="32">
        <f>'１月'!$D$27</f>
        <v>0</v>
      </c>
      <c r="D43" s="33" t="s">
        <v>11</v>
      </c>
      <c r="E43" s="34">
        <f>'１月'!$F$27</f>
        <v>0</v>
      </c>
      <c r="F43" s="33" t="s">
        <v>11</v>
      </c>
      <c r="G43" s="34">
        <f>'１月'!$H$27</f>
        <v>0</v>
      </c>
      <c r="H43" s="33" t="s">
        <v>15</v>
      </c>
      <c r="I43" s="34">
        <f t="shared" ref="I43:I47" si="33">E43*$B43</f>
        <v>0</v>
      </c>
      <c r="J43" s="35" t="s">
        <v>16</v>
      </c>
      <c r="K43" s="32">
        <f>'２月'!$D$27</f>
        <v>0</v>
      </c>
      <c r="L43" s="33" t="s">
        <v>11</v>
      </c>
      <c r="M43" s="34">
        <f>'２月'!$F$27</f>
        <v>0</v>
      </c>
      <c r="N43" s="33" t="s">
        <v>11</v>
      </c>
      <c r="O43" s="34">
        <f>'２月'!$H$27</f>
        <v>0</v>
      </c>
      <c r="P43" s="33" t="s">
        <v>15</v>
      </c>
      <c r="Q43" s="34">
        <f t="shared" ref="Q43:Q47" si="34">M43*$B43</f>
        <v>0</v>
      </c>
      <c r="R43" s="35" t="s">
        <v>16</v>
      </c>
      <c r="S43" s="32">
        <f>'３月'!$D$27</f>
        <v>0</v>
      </c>
      <c r="T43" s="33" t="s">
        <v>11</v>
      </c>
      <c r="U43" s="34">
        <f>'３月'!$F$27</f>
        <v>0</v>
      </c>
      <c r="V43" s="33" t="s">
        <v>11</v>
      </c>
      <c r="W43" s="34">
        <f>'３月'!$H$27</f>
        <v>0</v>
      </c>
      <c r="X43" s="33" t="s">
        <v>15</v>
      </c>
      <c r="Y43" s="34">
        <f t="shared" ref="Y43:Y47" si="35">U43*$B43</f>
        <v>0</v>
      </c>
      <c r="Z43" s="35" t="s">
        <v>16</v>
      </c>
      <c r="AB43" s="32">
        <f t="shared" ref="AB43:AB47" si="36">SUM(C43,K43,S43)</f>
        <v>0</v>
      </c>
      <c r="AC43" s="35" t="s">
        <v>11</v>
      </c>
      <c r="AD43" s="32">
        <f t="shared" ref="AD43:AD47" si="37">SUM(E43,M43,U43)</f>
        <v>0</v>
      </c>
      <c r="AE43" s="35" t="s">
        <v>11</v>
      </c>
      <c r="AF43" s="26" t="str">
        <f t="shared" ref="AF43:AF47" si="38">IFERROR(AD43/AB43*100-100,"")</f>
        <v/>
      </c>
      <c r="AG43" s="35" t="s">
        <v>23</v>
      </c>
      <c r="AH43" s="36" t="str">
        <f t="shared" si="29"/>
        <v/>
      </c>
      <c r="AI43" s="37" t="str">
        <f t="shared" si="30"/>
        <v/>
      </c>
      <c r="AJ43" s="38" t="str">
        <f t="shared" si="31"/>
        <v/>
      </c>
    </row>
    <row r="44" spans="1:44" ht="18" customHeight="1" x14ac:dyDescent="0.15">
      <c r="A44" s="30" t="s">
        <v>2</v>
      </c>
      <c r="B44" s="31">
        <f t="shared" si="32"/>
        <v>2.23</v>
      </c>
      <c r="C44" s="32">
        <f>'１月'!$D$28</f>
        <v>0</v>
      </c>
      <c r="D44" s="33" t="s">
        <v>11</v>
      </c>
      <c r="E44" s="34">
        <f>'１月'!$F$28</f>
        <v>0</v>
      </c>
      <c r="F44" s="33" t="s">
        <v>11</v>
      </c>
      <c r="G44" s="34">
        <f>'１月'!$H$28</f>
        <v>0</v>
      </c>
      <c r="H44" s="33" t="s">
        <v>15</v>
      </c>
      <c r="I44" s="34">
        <f t="shared" si="33"/>
        <v>0</v>
      </c>
      <c r="J44" s="35" t="s">
        <v>16</v>
      </c>
      <c r="K44" s="32">
        <f>'２月'!$D$28</f>
        <v>0</v>
      </c>
      <c r="L44" s="33" t="s">
        <v>11</v>
      </c>
      <c r="M44" s="34">
        <f>'２月'!$F$28</f>
        <v>0</v>
      </c>
      <c r="N44" s="33" t="s">
        <v>11</v>
      </c>
      <c r="O44" s="34">
        <f>'２月'!$H$28</f>
        <v>0</v>
      </c>
      <c r="P44" s="33" t="s">
        <v>15</v>
      </c>
      <c r="Q44" s="34">
        <f t="shared" si="34"/>
        <v>0</v>
      </c>
      <c r="R44" s="35" t="s">
        <v>16</v>
      </c>
      <c r="S44" s="32">
        <f>'３月'!$D$28</f>
        <v>0</v>
      </c>
      <c r="T44" s="33" t="s">
        <v>11</v>
      </c>
      <c r="U44" s="34">
        <f>'３月'!$F$28</f>
        <v>0</v>
      </c>
      <c r="V44" s="33" t="s">
        <v>11</v>
      </c>
      <c r="W44" s="34">
        <f>'３月'!$H$28</f>
        <v>0</v>
      </c>
      <c r="X44" s="33" t="s">
        <v>15</v>
      </c>
      <c r="Y44" s="34">
        <f t="shared" si="35"/>
        <v>0</v>
      </c>
      <c r="Z44" s="35" t="s">
        <v>16</v>
      </c>
      <c r="AB44" s="32">
        <f t="shared" si="36"/>
        <v>0</v>
      </c>
      <c r="AC44" s="35" t="s">
        <v>11</v>
      </c>
      <c r="AD44" s="32">
        <f t="shared" si="37"/>
        <v>0</v>
      </c>
      <c r="AE44" s="35" t="s">
        <v>11</v>
      </c>
      <c r="AF44" s="26" t="str">
        <f t="shared" si="38"/>
        <v/>
      </c>
      <c r="AG44" s="35" t="s">
        <v>23</v>
      </c>
      <c r="AH44" s="36" t="str">
        <f t="shared" si="29"/>
        <v/>
      </c>
      <c r="AI44" s="37" t="str">
        <f t="shared" si="30"/>
        <v/>
      </c>
      <c r="AJ44" s="38" t="str">
        <f t="shared" si="31"/>
        <v/>
      </c>
    </row>
    <row r="45" spans="1:44" ht="18" customHeight="1" x14ac:dyDescent="0.15">
      <c r="A45" s="30" t="s">
        <v>4</v>
      </c>
      <c r="B45" s="39">
        <f t="shared" si="32"/>
        <v>3</v>
      </c>
      <c r="C45" s="32">
        <f>'１月'!$D$29</f>
        <v>0</v>
      </c>
      <c r="D45" s="33" t="s">
        <v>16</v>
      </c>
      <c r="E45" s="34">
        <f>'１月'!$F$29</f>
        <v>0</v>
      </c>
      <c r="F45" s="33" t="s">
        <v>16</v>
      </c>
      <c r="G45" s="34">
        <f>'１月'!$H$29</f>
        <v>0</v>
      </c>
      <c r="H45" s="33" t="s">
        <v>15</v>
      </c>
      <c r="I45" s="34">
        <f t="shared" si="33"/>
        <v>0</v>
      </c>
      <c r="J45" s="35" t="s">
        <v>16</v>
      </c>
      <c r="K45" s="32">
        <f>'２月'!$D$29</f>
        <v>0</v>
      </c>
      <c r="L45" s="33" t="s">
        <v>16</v>
      </c>
      <c r="M45" s="34">
        <f>'２月'!$F$29</f>
        <v>0</v>
      </c>
      <c r="N45" s="33" t="s">
        <v>16</v>
      </c>
      <c r="O45" s="34">
        <f>'２月'!$H$29</f>
        <v>0</v>
      </c>
      <c r="P45" s="33" t="s">
        <v>15</v>
      </c>
      <c r="Q45" s="34">
        <f t="shared" si="34"/>
        <v>0</v>
      </c>
      <c r="R45" s="35" t="s">
        <v>16</v>
      </c>
      <c r="S45" s="32">
        <f>'３月'!$D$29</f>
        <v>0</v>
      </c>
      <c r="T45" s="33" t="s">
        <v>16</v>
      </c>
      <c r="U45" s="34">
        <f>'３月'!$F$29</f>
        <v>0</v>
      </c>
      <c r="V45" s="33" t="s">
        <v>16</v>
      </c>
      <c r="W45" s="34">
        <f>'３月'!$H$29</f>
        <v>0</v>
      </c>
      <c r="X45" s="33" t="s">
        <v>15</v>
      </c>
      <c r="Y45" s="34">
        <f t="shared" si="35"/>
        <v>0</v>
      </c>
      <c r="Z45" s="35" t="s">
        <v>16</v>
      </c>
      <c r="AB45" s="32">
        <f t="shared" si="36"/>
        <v>0</v>
      </c>
      <c r="AC45" s="35" t="s">
        <v>16</v>
      </c>
      <c r="AD45" s="32">
        <f t="shared" si="37"/>
        <v>0</v>
      </c>
      <c r="AE45" s="35" t="s">
        <v>16</v>
      </c>
      <c r="AF45" s="26" t="str">
        <f t="shared" si="38"/>
        <v/>
      </c>
      <c r="AG45" s="35" t="s">
        <v>23</v>
      </c>
      <c r="AH45" s="36" t="str">
        <f t="shared" si="29"/>
        <v/>
      </c>
      <c r="AI45" s="37" t="str">
        <f t="shared" si="30"/>
        <v/>
      </c>
      <c r="AJ45" s="38" t="str">
        <f t="shared" si="31"/>
        <v/>
      </c>
    </row>
    <row r="46" spans="1:44" ht="18" customHeight="1" x14ac:dyDescent="0.15">
      <c r="A46" s="30" t="s">
        <v>5</v>
      </c>
      <c r="B46" s="31">
        <f t="shared" si="32"/>
        <v>2.4900000000000002</v>
      </c>
      <c r="C46" s="32">
        <f>'１月'!$D$30</f>
        <v>0</v>
      </c>
      <c r="D46" s="33" t="s">
        <v>12</v>
      </c>
      <c r="E46" s="34">
        <f>'１月'!$F$30</f>
        <v>0</v>
      </c>
      <c r="F46" s="33" t="s">
        <v>12</v>
      </c>
      <c r="G46" s="34">
        <f>'１月'!$H$30</f>
        <v>0</v>
      </c>
      <c r="H46" s="33" t="s">
        <v>15</v>
      </c>
      <c r="I46" s="34">
        <f t="shared" si="33"/>
        <v>0</v>
      </c>
      <c r="J46" s="35" t="s">
        <v>16</v>
      </c>
      <c r="K46" s="32">
        <f>'２月'!$D$30</f>
        <v>0</v>
      </c>
      <c r="L46" s="33" t="s">
        <v>12</v>
      </c>
      <c r="M46" s="34">
        <f>'２月'!$F$30</f>
        <v>0</v>
      </c>
      <c r="N46" s="33" t="s">
        <v>12</v>
      </c>
      <c r="O46" s="34">
        <f>'２月'!$H$30</f>
        <v>0</v>
      </c>
      <c r="P46" s="33" t="s">
        <v>15</v>
      </c>
      <c r="Q46" s="34">
        <f t="shared" si="34"/>
        <v>0</v>
      </c>
      <c r="R46" s="35" t="s">
        <v>16</v>
      </c>
      <c r="S46" s="32">
        <f>'３月'!$D$30</f>
        <v>0</v>
      </c>
      <c r="T46" s="33" t="s">
        <v>12</v>
      </c>
      <c r="U46" s="34">
        <f>'３月'!$F$30</f>
        <v>0</v>
      </c>
      <c r="V46" s="33" t="s">
        <v>12</v>
      </c>
      <c r="W46" s="34">
        <f>'３月'!$H$30</f>
        <v>0</v>
      </c>
      <c r="X46" s="33" t="s">
        <v>15</v>
      </c>
      <c r="Y46" s="34">
        <f t="shared" si="35"/>
        <v>0</v>
      </c>
      <c r="Z46" s="35" t="s">
        <v>16</v>
      </c>
      <c r="AB46" s="32">
        <f t="shared" si="36"/>
        <v>0</v>
      </c>
      <c r="AC46" s="35" t="s">
        <v>12</v>
      </c>
      <c r="AD46" s="32">
        <f t="shared" si="37"/>
        <v>0</v>
      </c>
      <c r="AE46" s="35" t="s">
        <v>62</v>
      </c>
      <c r="AF46" s="26" t="str">
        <f t="shared" si="38"/>
        <v/>
      </c>
      <c r="AG46" s="35" t="s">
        <v>23</v>
      </c>
      <c r="AH46" s="36" t="str">
        <f t="shared" si="29"/>
        <v/>
      </c>
      <c r="AI46" s="37" t="str">
        <f t="shared" si="30"/>
        <v/>
      </c>
      <c r="AJ46" s="38" t="str">
        <f t="shared" si="31"/>
        <v/>
      </c>
    </row>
    <row r="47" spans="1:44" ht="18" customHeight="1" x14ac:dyDescent="0.15">
      <c r="A47" s="40" t="s">
        <v>7</v>
      </c>
      <c r="B47" s="41">
        <f t="shared" si="32"/>
        <v>2.3199999999999998</v>
      </c>
      <c r="C47" s="42">
        <f>'１月'!$D$31</f>
        <v>0</v>
      </c>
      <c r="D47" s="43" t="s">
        <v>12</v>
      </c>
      <c r="E47" s="44">
        <f>'１月'!$F$31</f>
        <v>0</v>
      </c>
      <c r="F47" s="43" t="s">
        <v>12</v>
      </c>
      <c r="G47" s="44">
        <f>'１月'!$H$31</f>
        <v>0</v>
      </c>
      <c r="H47" s="43" t="s">
        <v>15</v>
      </c>
      <c r="I47" s="44">
        <f t="shared" si="33"/>
        <v>0</v>
      </c>
      <c r="J47" s="45" t="s">
        <v>16</v>
      </c>
      <c r="K47" s="42">
        <f>'２月'!$D$31</f>
        <v>0</v>
      </c>
      <c r="L47" s="43" t="s">
        <v>12</v>
      </c>
      <c r="M47" s="44">
        <f>'２月'!$F$31</f>
        <v>0</v>
      </c>
      <c r="N47" s="43" t="s">
        <v>12</v>
      </c>
      <c r="O47" s="44">
        <f>'２月'!$H$31</f>
        <v>0</v>
      </c>
      <c r="P47" s="43" t="s">
        <v>15</v>
      </c>
      <c r="Q47" s="44">
        <f t="shared" si="34"/>
        <v>0</v>
      </c>
      <c r="R47" s="45" t="s">
        <v>16</v>
      </c>
      <c r="S47" s="42">
        <f>'３月'!$D$31</f>
        <v>0</v>
      </c>
      <c r="T47" s="43" t="s">
        <v>12</v>
      </c>
      <c r="U47" s="44">
        <f>'３月'!$F$31</f>
        <v>0</v>
      </c>
      <c r="V47" s="43" t="s">
        <v>12</v>
      </c>
      <c r="W47" s="44">
        <f>'３月'!$H$31</f>
        <v>0</v>
      </c>
      <c r="X47" s="43" t="s">
        <v>15</v>
      </c>
      <c r="Y47" s="44">
        <f t="shared" si="35"/>
        <v>0</v>
      </c>
      <c r="Z47" s="45" t="s">
        <v>16</v>
      </c>
      <c r="AB47" s="42">
        <f t="shared" si="36"/>
        <v>0</v>
      </c>
      <c r="AC47" s="45" t="s">
        <v>12</v>
      </c>
      <c r="AD47" s="42">
        <f t="shared" si="37"/>
        <v>0</v>
      </c>
      <c r="AE47" s="45" t="s">
        <v>12</v>
      </c>
      <c r="AF47" s="46" t="str">
        <f t="shared" si="38"/>
        <v/>
      </c>
      <c r="AG47" s="45" t="s">
        <v>23</v>
      </c>
      <c r="AH47" s="82" t="str">
        <f t="shared" si="29"/>
        <v/>
      </c>
      <c r="AI47" s="83" t="str">
        <f t="shared" si="30"/>
        <v/>
      </c>
      <c r="AJ47" s="84" t="str">
        <f t="shared" si="31"/>
        <v/>
      </c>
    </row>
    <row r="48" spans="1:44" ht="18" customHeight="1" x14ac:dyDescent="0.15">
      <c r="A48" s="47" t="s">
        <v>26</v>
      </c>
      <c r="B48" s="48"/>
      <c r="C48" s="49"/>
      <c r="D48" s="50"/>
      <c r="E48" s="51"/>
      <c r="F48" s="50"/>
      <c r="G48" s="44">
        <f>SUM(G42,G43,G44,G45,G46,G47)</f>
        <v>0</v>
      </c>
      <c r="H48" s="43" t="s">
        <v>15</v>
      </c>
      <c r="I48" s="44">
        <f>SUM(I42,I43,I44,I45,I46,I47)</f>
        <v>0</v>
      </c>
      <c r="J48" s="45" t="s">
        <v>16</v>
      </c>
      <c r="K48" s="49"/>
      <c r="L48" s="50"/>
      <c r="M48" s="51"/>
      <c r="N48" s="50"/>
      <c r="O48" s="44">
        <f>SUM(O42,O43,O44,O45,O46,O47)</f>
        <v>0</v>
      </c>
      <c r="P48" s="43" t="s">
        <v>15</v>
      </c>
      <c r="Q48" s="44">
        <f>SUM(Q42,Q43,Q44,Q45,Q46,Q47)</f>
        <v>0</v>
      </c>
      <c r="R48" s="45" t="s">
        <v>16</v>
      </c>
      <c r="S48" s="49"/>
      <c r="T48" s="50"/>
      <c r="U48" s="51"/>
      <c r="V48" s="50"/>
      <c r="W48" s="44">
        <f>SUM(W42,W43,W44,W45,W46,W47)</f>
        <v>0</v>
      </c>
      <c r="X48" s="43" t="s">
        <v>15</v>
      </c>
      <c r="Y48" s="44">
        <f>SUM(Y42,Y43,Y44,Y45,Y46,Y47)</f>
        <v>0</v>
      </c>
      <c r="Z48" s="45" t="s">
        <v>16</v>
      </c>
      <c r="AB48" s="49"/>
      <c r="AC48" s="52"/>
      <c r="AD48" s="49"/>
      <c r="AE48" s="52"/>
      <c r="AF48" s="79"/>
      <c r="AG48" s="52"/>
      <c r="AH48" s="53"/>
      <c r="AI48" s="54"/>
      <c r="AJ48" s="55"/>
    </row>
  </sheetData>
  <sheetProtection sheet="1" objects="1" scenarios="1"/>
  <mergeCells count="84">
    <mergeCell ref="C7:J7"/>
    <mergeCell ref="A7:A8"/>
    <mergeCell ref="U8:V8"/>
    <mergeCell ref="W8:X8"/>
    <mergeCell ref="Y8:Z8"/>
    <mergeCell ref="C8:D8"/>
    <mergeCell ref="E8:F8"/>
    <mergeCell ref="G8:H8"/>
    <mergeCell ref="I8:J8"/>
    <mergeCell ref="B7:B8"/>
    <mergeCell ref="AB7:AC8"/>
    <mergeCell ref="AD7:AE8"/>
    <mergeCell ref="AF7:AG8"/>
    <mergeCell ref="AH7:AJ8"/>
    <mergeCell ref="A18:A19"/>
    <mergeCell ref="C18:J18"/>
    <mergeCell ref="K18:R18"/>
    <mergeCell ref="S18:Z18"/>
    <mergeCell ref="AB18:AC19"/>
    <mergeCell ref="K7:R7"/>
    <mergeCell ref="K8:L8"/>
    <mergeCell ref="M8:N8"/>
    <mergeCell ref="O8:P8"/>
    <mergeCell ref="Q8:R8"/>
    <mergeCell ref="S7:Z7"/>
    <mergeCell ref="S8:T8"/>
    <mergeCell ref="AD18:AE19"/>
    <mergeCell ref="AF18:AG19"/>
    <mergeCell ref="AH18:AJ19"/>
    <mergeCell ref="C19:D19"/>
    <mergeCell ref="E19:F19"/>
    <mergeCell ref="G19:H19"/>
    <mergeCell ref="I19:J19"/>
    <mergeCell ref="K19:L19"/>
    <mergeCell ref="M19:N19"/>
    <mergeCell ref="O19:P19"/>
    <mergeCell ref="A29:A30"/>
    <mergeCell ref="C29:J29"/>
    <mergeCell ref="K29:R29"/>
    <mergeCell ref="S29:Z29"/>
    <mergeCell ref="O30:P30"/>
    <mergeCell ref="AD29:AE30"/>
    <mergeCell ref="AF29:AG30"/>
    <mergeCell ref="AH29:AJ30"/>
    <mergeCell ref="C30:D30"/>
    <mergeCell ref="E30:F30"/>
    <mergeCell ref="G30:H30"/>
    <mergeCell ref="I30:J30"/>
    <mergeCell ref="K30:L30"/>
    <mergeCell ref="M30:N30"/>
    <mergeCell ref="A40:A41"/>
    <mergeCell ref="C40:J40"/>
    <mergeCell ref="K40:R40"/>
    <mergeCell ref="S40:Z40"/>
    <mergeCell ref="O41:P41"/>
    <mergeCell ref="AD40:AE41"/>
    <mergeCell ref="AF40:AG41"/>
    <mergeCell ref="AH40:AJ41"/>
    <mergeCell ref="C41:D41"/>
    <mergeCell ref="E41:F41"/>
    <mergeCell ref="G41:H41"/>
    <mergeCell ref="I41:J41"/>
    <mergeCell ref="K41:L41"/>
    <mergeCell ref="M41:N41"/>
    <mergeCell ref="S41:T41"/>
    <mergeCell ref="U41:V41"/>
    <mergeCell ref="W41:X41"/>
    <mergeCell ref="Y41:Z41"/>
    <mergeCell ref="B18:B19"/>
    <mergeCell ref="B29:B30"/>
    <mergeCell ref="B40:B41"/>
    <mergeCell ref="AB40:AC41"/>
    <mergeCell ref="Q30:R30"/>
    <mergeCell ref="S30:T30"/>
    <mergeCell ref="U30:V30"/>
    <mergeCell ref="W30:X30"/>
    <mergeCell ref="Y30:Z30"/>
    <mergeCell ref="AB29:AC30"/>
    <mergeCell ref="Q19:R19"/>
    <mergeCell ref="S19:T19"/>
    <mergeCell ref="U19:V19"/>
    <mergeCell ref="W19:X19"/>
    <mergeCell ref="Y19:Z19"/>
    <mergeCell ref="Q41:R41"/>
  </mergeCells>
  <phoneticPr fontId="2"/>
  <pageMargins left="0.70866141732283472" right="0.70866141732283472" top="0.74803149606299213" bottom="0.35433070866141736" header="0.31496062992125984" footer="0.31496062992125984"/>
  <pageSetup paperSize="9" scale="5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AB57"/>
  <sheetViews>
    <sheetView topLeftCell="A13" workbookViewId="0">
      <selection activeCell="Y26" sqref="Y26"/>
    </sheetView>
  </sheetViews>
  <sheetFormatPr defaultColWidth="6.625" defaultRowHeight="18" customHeight="1" x14ac:dyDescent="0.15"/>
  <cols>
    <col min="1" max="1" width="2.625" style="8" customWidth="1"/>
    <col min="2" max="2" width="12.625" style="8" customWidth="1"/>
    <col min="3" max="3" width="15.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138</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17</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67" t="s">
        <v>0</v>
      </c>
      <c r="C26" s="21">
        <f>排出係数!$C$6</f>
        <v>0.318</v>
      </c>
      <c r="D26" s="96"/>
      <c r="E26" s="94" t="s">
        <v>10</v>
      </c>
      <c r="F26" s="99"/>
      <c r="G26" s="94" t="s">
        <v>10</v>
      </c>
      <c r="H26" s="99"/>
      <c r="I26" s="23" t="s">
        <v>15</v>
      </c>
      <c r="J26" s="76">
        <f>F26*$C26</f>
        <v>0</v>
      </c>
      <c r="K26" s="25" t="s">
        <v>16</v>
      </c>
    </row>
    <row r="27" spans="1:28" ht="18" customHeight="1" x14ac:dyDescent="0.15">
      <c r="B27" s="68" t="s">
        <v>1</v>
      </c>
      <c r="C27" s="31">
        <f>排出係数!$C$7</f>
        <v>0.23</v>
      </c>
      <c r="D27" s="97"/>
      <c r="E27" s="33" t="s">
        <v>11</v>
      </c>
      <c r="F27" s="100"/>
      <c r="G27" s="33" t="s">
        <v>11</v>
      </c>
      <c r="H27" s="100"/>
      <c r="I27" s="33" t="s">
        <v>15</v>
      </c>
      <c r="J27" s="77">
        <f t="shared" ref="J27:J31" si="0">F27*$C27</f>
        <v>0</v>
      </c>
      <c r="K27" s="35" t="s">
        <v>16</v>
      </c>
    </row>
    <row r="28" spans="1:28" ht="18" customHeight="1" x14ac:dyDescent="0.15">
      <c r="B28" s="68" t="s">
        <v>2</v>
      </c>
      <c r="C28" s="31">
        <f>排出係数!$C$8</f>
        <v>2.23</v>
      </c>
      <c r="D28" s="97"/>
      <c r="E28" s="33" t="s">
        <v>11</v>
      </c>
      <c r="F28" s="100"/>
      <c r="G28" s="33" t="s">
        <v>11</v>
      </c>
      <c r="H28" s="100"/>
      <c r="I28" s="33" t="s">
        <v>15</v>
      </c>
      <c r="J28" s="77">
        <f t="shared" si="0"/>
        <v>0</v>
      </c>
      <c r="K28" s="35" t="s">
        <v>16</v>
      </c>
    </row>
    <row r="29" spans="1:28" ht="18" customHeight="1" x14ac:dyDescent="0.15">
      <c r="B29" s="68" t="s">
        <v>4</v>
      </c>
      <c r="C29" s="39">
        <f>排出係数!$C$9</f>
        <v>3</v>
      </c>
      <c r="D29" s="97"/>
      <c r="E29" s="33" t="s">
        <v>16</v>
      </c>
      <c r="F29" s="100"/>
      <c r="G29" s="33" t="s">
        <v>16</v>
      </c>
      <c r="H29" s="100"/>
      <c r="I29" s="33" t="s">
        <v>15</v>
      </c>
      <c r="J29" s="77">
        <f t="shared" si="0"/>
        <v>0</v>
      </c>
      <c r="K29" s="35" t="s">
        <v>16</v>
      </c>
    </row>
    <row r="30" spans="1:28" ht="18" customHeight="1" x14ac:dyDescent="0.15">
      <c r="B30" s="68" t="s">
        <v>5</v>
      </c>
      <c r="C30" s="31">
        <f>排出係数!$C$10</f>
        <v>2.4900000000000002</v>
      </c>
      <c r="D30" s="97"/>
      <c r="E30" s="33" t="s">
        <v>12</v>
      </c>
      <c r="F30" s="100"/>
      <c r="G30" s="33" t="s">
        <v>12</v>
      </c>
      <c r="H30" s="100"/>
      <c r="I30" s="33" t="s">
        <v>15</v>
      </c>
      <c r="J30" s="77">
        <f t="shared" si="0"/>
        <v>0</v>
      </c>
      <c r="K30" s="35" t="s">
        <v>16</v>
      </c>
    </row>
    <row r="31" spans="1:28" ht="18" customHeight="1" x14ac:dyDescent="0.15">
      <c r="B31" s="47"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N20:T22"/>
    <mergeCell ref="A1:H2"/>
    <mergeCell ref="D25:E25"/>
    <mergeCell ref="F25:G25"/>
    <mergeCell ref="H25:I25"/>
    <mergeCell ref="J25:K25"/>
    <mergeCell ref="B23:B25"/>
    <mergeCell ref="C23:C25"/>
    <mergeCell ref="D23:K23"/>
    <mergeCell ref="D24:E24"/>
    <mergeCell ref="F24:G24"/>
    <mergeCell ref="H24:I24"/>
    <mergeCell ref="J24:K24"/>
  </mergeCells>
  <phoneticPr fontId="2"/>
  <dataValidations count="1">
    <dataValidation imeMode="off" allowBlank="1" showInputMessage="1" showErrorMessage="1" sqref="D26:D31 F26:F31 H26:H31 J21"/>
  </dataValidations>
  <printOptions horizontalCentered="1"/>
  <pageMargins left="0.51181102362204722" right="0.31496062992125984" top="0.74803149606299213" bottom="0.35433070866141736" header="0.31496062992125984" footer="0.31496062992125984"/>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AB57"/>
  <sheetViews>
    <sheetView topLeftCell="A16" workbookViewId="0">
      <selection activeCell="AC20" sqref="AC20"/>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145</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137</v>
      </c>
      <c r="I10" s="15"/>
      <c r="Z10" s="9"/>
      <c r="AB10" s="8"/>
    </row>
    <row r="11" spans="1:28" ht="6" customHeight="1" x14ac:dyDescent="0.15">
      <c r="I11" s="15"/>
      <c r="Z11" s="9"/>
      <c r="AB11" s="8"/>
    </row>
    <row r="12" spans="1:28" ht="18" customHeight="1" x14ac:dyDescent="0.15">
      <c r="B12" s="73" t="s">
        <v>110</v>
      </c>
      <c r="C12" s="9"/>
      <c r="J12" s="72">
        <f>J5+'４月'!J12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19</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AB57"/>
  <sheetViews>
    <sheetView topLeftCell="A13" workbookViewId="0">
      <selection activeCell="Z31" sqref="Z31"/>
    </sheetView>
  </sheetViews>
  <sheetFormatPr defaultColWidth="6.625" defaultRowHeight="18" customHeight="1" x14ac:dyDescent="0.15"/>
  <cols>
    <col min="1" max="1" width="2.625" style="8" customWidth="1"/>
    <col min="2" max="2" width="12.625" style="8" customWidth="1"/>
    <col min="3" max="3" width="12.625" style="8" hidden="1" customWidth="1"/>
    <col min="4" max="4" width="6.625" style="8" customWidth="1"/>
    <col min="5" max="5" width="3.875" style="8" customWidth="1"/>
    <col min="6" max="6" width="6.625" style="8" customWidth="1"/>
    <col min="7" max="7" width="3.875" style="8" customWidth="1"/>
    <col min="8" max="8" width="6.625" style="8" customWidth="1"/>
    <col min="9" max="9" width="2.625" style="8" customWidth="1"/>
    <col min="10" max="10" width="6.625" style="8" customWidth="1"/>
    <col min="11" max="11" width="2.625" style="8" customWidth="1"/>
    <col min="12" max="12" width="5.625" style="8" customWidth="1"/>
    <col min="13" max="13" width="3.625" style="8" customWidth="1"/>
    <col min="14" max="14" width="5.625" style="8" customWidth="1"/>
    <col min="15" max="15" width="3.625" style="8" customWidth="1"/>
    <col min="16" max="16" width="5.625" style="8" customWidth="1"/>
    <col min="17" max="17" width="2.625" style="8" customWidth="1"/>
    <col min="18" max="18" width="5.625" style="8" customWidth="1"/>
    <col min="19" max="19" width="2.625" style="8" customWidth="1"/>
    <col min="20" max="20" width="5.625" style="8" customWidth="1"/>
    <col min="21" max="21" width="3.625" style="8" customWidth="1"/>
    <col min="22" max="22" width="5.625" style="8" customWidth="1"/>
    <col min="23" max="23" width="3.625" style="8" customWidth="1"/>
    <col min="24" max="24" width="5.625" style="8" customWidth="1"/>
    <col min="25" max="25" width="2.625" style="8" customWidth="1"/>
    <col min="26" max="26" width="5.625" style="8" customWidth="1"/>
    <col min="27" max="27" width="2.625" style="8" customWidth="1"/>
    <col min="28" max="28" width="2.625" style="9" customWidth="1"/>
    <col min="29" max="29" width="5.625" style="8" customWidth="1"/>
    <col min="30" max="30" width="3.625" style="8" customWidth="1"/>
    <col min="31" max="31" width="5.625" style="8" customWidth="1"/>
    <col min="32" max="32" width="3.625" style="8" customWidth="1"/>
    <col min="33" max="33" width="5.625" style="8" customWidth="1"/>
    <col min="34" max="34" width="2.625" style="8" customWidth="1"/>
    <col min="35" max="37" width="3.125" style="8" customWidth="1"/>
    <col min="38" max="16384" width="6.625" style="8"/>
  </cols>
  <sheetData>
    <row r="1" spans="1:28" ht="24" customHeight="1" x14ac:dyDescent="0.15">
      <c r="A1" s="110" t="s">
        <v>146</v>
      </c>
      <c r="B1" s="110"/>
      <c r="C1" s="110"/>
      <c r="D1" s="110"/>
      <c r="E1" s="110"/>
      <c r="F1" s="110"/>
      <c r="G1" s="110"/>
      <c r="H1" s="110"/>
    </row>
    <row r="2" spans="1:28" ht="24" customHeight="1" x14ac:dyDescent="0.15">
      <c r="A2" s="110"/>
      <c r="B2" s="110"/>
      <c r="C2" s="110"/>
      <c r="D2" s="110"/>
      <c r="E2" s="110"/>
      <c r="F2" s="110"/>
      <c r="G2" s="110"/>
      <c r="H2" s="110"/>
      <c r="AA2" s="9"/>
      <c r="AB2" s="8"/>
    </row>
    <row r="3" spans="1:28" ht="18" customHeight="1" x14ac:dyDescent="0.15">
      <c r="A3" s="11" t="s">
        <v>107</v>
      </c>
      <c r="AA3" s="9"/>
      <c r="AB3" s="8"/>
    </row>
    <row r="4" spans="1:28" ht="6" customHeight="1" x14ac:dyDescent="0.15">
      <c r="AA4" s="9"/>
      <c r="AB4" s="8"/>
    </row>
    <row r="5" spans="1:28" ht="18" customHeight="1" x14ac:dyDescent="0.15">
      <c r="I5" s="15" t="s">
        <v>108</v>
      </c>
      <c r="J5" s="69">
        <f>SUM(J32)</f>
        <v>0</v>
      </c>
      <c r="K5" s="14" t="s">
        <v>16</v>
      </c>
      <c r="L5" s="8" t="s">
        <v>68</v>
      </c>
      <c r="Z5" s="9"/>
      <c r="AB5" s="8"/>
    </row>
    <row r="6" spans="1:28" ht="6" customHeight="1" x14ac:dyDescent="0.15">
      <c r="A6" s="70"/>
      <c r="B6" s="9"/>
      <c r="C6" s="9"/>
      <c r="I6" s="15"/>
      <c r="J6" s="71"/>
      <c r="K6" s="9"/>
      <c r="Z6" s="9"/>
      <c r="AB6" s="8"/>
    </row>
    <row r="7" spans="1:28" ht="18" customHeight="1" x14ac:dyDescent="0.15">
      <c r="A7" s="70"/>
      <c r="B7" s="9"/>
      <c r="C7" s="9"/>
      <c r="I7" s="15" t="s">
        <v>109</v>
      </c>
      <c r="J7" s="72" t="str">
        <f>IF(J21=0,"",J5/J21)</f>
        <v/>
      </c>
      <c r="K7" s="14" t="s">
        <v>16</v>
      </c>
      <c r="L7" s="8" t="s">
        <v>68</v>
      </c>
      <c r="Z7" s="9"/>
      <c r="AB7" s="8"/>
    </row>
    <row r="8" spans="1:28" ht="6" customHeight="1" x14ac:dyDescent="0.15">
      <c r="A8" s="70"/>
      <c r="B8" s="9"/>
      <c r="C8" s="9"/>
      <c r="G8" s="15"/>
      <c r="H8" s="71"/>
      <c r="I8" s="9"/>
      <c r="Z8" s="9"/>
      <c r="AB8" s="8"/>
    </row>
    <row r="9" spans="1:28" ht="18" customHeight="1" x14ac:dyDescent="0.15">
      <c r="I9" s="15"/>
      <c r="Z9" s="9"/>
      <c r="AB9" s="8"/>
    </row>
    <row r="10" spans="1:28" ht="18" customHeight="1" x14ac:dyDescent="0.15">
      <c r="A10" s="11" t="s">
        <v>133</v>
      </c>
      <c r="I10" s="15"/>
      <c r="Z10" s="9"/>
      <c r="AB10" s="8"/>
    </row>
    <row r="11" spans="1:28" ht="6" customHeight="1" x14ac:dyDescent="0.15">
      <c r="I11" s="15"/>
      <c r="Z11" s="9"/>
      <c r="AB11" s="8"/>
    </row>
    <row r="12" spans="1:28" ht="18" customHeight="1" x14ac:dyDescent="0.15">
      <c r="B12" s="73" t="s">
        <v>110</v>
      </c>
      <c r="C12" s="9"/>
      <c r="J12" s="72">
        <f>J5+'５月'!J12</f>
        <v>0</v>
      </c>
      <c r="K12" s="14" t="s">
        <v>16</v>
      </c>
      <c r="L12" s="73" t="s">
        <v>68</v>
      </c>
      <c r="Z12" s="9"/>
      <c r="AB12" s="8"/>
    </row>
    <row r="13" spans="1:28" ht="6" customHeight="1" x14ac:dyDescent="0.15">
      <c r="B13" s="9"/>
      <c r="C13" s="9"/>
      <c r="G13" s="15"/>
      <c r="H13" s="71"/>
      <c r="I13" s="9"/>
      <c r="Z13" s="9"/>
      <c r="AB13" s="8"/>
    </row>
    <row r="14" spans="1:28" ht="18" customHeight="1" x14ac:dyDescent="0.15">
      <c r="B14" s="73" t="s">
        <v>71</v>
      </c>
      <c r="C14" s="9"/>
      <c r="D14" s="72">
        <f>J12/14</f>
        <v>0</v>
      </c>
      <c r="E14" s="14" t="s">
        <v>67</v>
      </c>
      <c r="F14" s="73" t="s">
        <v>111</v>
      </c>
      <c r="Z14" s="9"/>
      <c r="AB14" s="8"/>
    </row>
    <row r="15" spans="1:28" ht="15" customHeight="1" x14ac:dyDescent="0.15">
      <c r="A15" s="70"/>
      <c r="B15" s="9" t="s">
        <v>112</v>
      </c>
      <c r="C15" s="9"/>
      <c r="G15" s="15"/>
      <c r="H15" s="71"/>
      <c r="I15" s="9"/>
      <c r="Z15" s="9"/>
      <c r="AB15" s="8"/>
    </row>
    <row r="16" spans="1:28" ht="6" customHeight="1" x14ac:dyDescent="0.15">
      <c r="A16" s="70"/>
      <c r="B16" s="9"/>
      <c r="C16" s="9"/>
      <c r="G16" s="15"/>
      <c r="H16" s="71"/>
      <c r="I16" s="9"/>
      <c r="Z16" s="9"/>
      <c r="AB16" s="8"/>
    </row>
    <row r="17" spans="1:28" ht="18" customHeight="1" x14ac:dyDescent="0.15">
      <c r="I17" s="15"/>
      <c r="Z17" s="9"/>
      <c r="AB17" s="8"/>
    </row>
    <row r="18" spans="1:28" ht="18" customHeight="1" x14ac:dyDescent="0.15">
      <c r="A18" s="74" t="s">
        <v>70</v>
      </c>
      <c r="I18" s="15"/>
      <c r="Z18" s="9"/>
      <c r="AB18" s="8"/>
    </row>
    <row r="19" spans="1:28" ht="6" customHeight="1" x14ac:dyDescent="0.15">
      <c r="A19" s="74"/>
      <c r="I19" s="15"/>
      <c r="Z19" s="9"/>
      <c r="AB19" s="8"/>
    </row>
    <row r="20" spans="1:28" ht="18" customHeight="1" x14ac:dyDescent="0.4">
      <c r="I20" s="15"/>
      <c r="M20" s="75"/>
      <c r="N20" s="111" t="s">
        <v>76</v>
      </c>
      <c r="O20" s="111"/>
      <c r="P20" s="111"/>
      <c r="Q20" s="111"/>
      <c r="R20" s="111"/>
      <c r="S20" s="111"/>
      <c r="T20" s="111"/>
      <c r="Z20" s="9"/>
      <c r="AB20" s="8"/>
    </row>
    <row r="21" spans="1:28" ht="18" customHeight="1" x14ac:dyDescent="0.4">
      <c r="I21" s="15" t="s">
        <v>66</v>
      </c>
      <c r="J21" s="95"/>
      <c r="K21" s="14" t="s">
        <v>39</v>
      </c>
      <c r="M21" s="75"/>
      <c r="N21" s="111"/>
      <c r="O21" s="111"/>
      <c r="P21" s="111"/>
      <c r="Q21" s="111"/>
      <c r="R21" s="111"/>
      <c r="S21" s="111"/>
      <c r="T21" s="111"/>
    </row>
    <row r="22" spans="1:28" ht="6" customHeight="1" x14ac:dyDescent="0.15">
      <c r="C22" s="11"/>
      <c r="N22" s="111"/>
      <c r="O22" s="111"/>
      <c r="P22" s="111"/>
      <c r="Q22" s="111"/>
      <c r="R22" s="111"/>
      <c r="S22" s="111"/>
      <c r="T22" s="111"/>
    </row>
    <row r="23" spans="1:28" ht="18" customHeight="1" x14ac:dyDescent="0.15">
      <c r="B23" s="112" t="s">
        <v>18</v>
      </c>
      <c r="C23" s="112" t="s">
        <v>8</v>
      </c>
      <c r="D23" s="116" t="s">
        <v>20</v>
      </c>
      <c r="E23" s="117"/>
      <c r="F23" s="117"/>
      <c r="G23" s="117"/>
      <c r="H23" s="117"/>
      <c r="I23" s="117"/>
      <c r="J23" s="117"/>
      <c r="K23" s="118"/>
    </row>
    <row r="24" spans="1:28" ht="12" customHeight="1" x14ac:dyDescent="0.15">
      <c r="B24" s="113"/>
      <c r="C24" s="115"/>
      <c r="D24" s="119" t="s">
        <v>72</v>
      </c>
      <c r="E24" s="119"/>
      <c r="F24" s="119" t="s">
        <v>73</v>
      </c>
      <c r="G24" s="119"/>
      <c r="H24" s="119" t="s">
        <v>74</v>
      </c>
      <c r="I24" s="119"/>
      <c r="J24" s="119" t="s">
        <v>75</v>
      </c>
      <c r="K24" s="120"/>
    </row>
    <row r="25" spans="1:28" ht="30" customHeight="1" x14ac:dyDescent="0.15">
      <c r="B25" s="114"/>
      <c r="C25" s="114"/>
      <c r="D25" s="121" t="s">
        <v>65</v>
      </c>
      <c r="E25" s="108"/>
      <c r="F25" s="107" t="s">
        <v>64</v>
      </c>
      <c r="G25" s="108"/>
      <c r="H25" s="107" t="s">
        <v>69</v>
      </c>
      <c r="I25" s="108"/>
      <c r="J25" s="107" t="s">
        <v>84</v>
      </c>
      <c r="K25" s="109"/>
    </row>
    <row r="26" spans="1:28" ht="18" customHeight="1" x14ac:dyDescent="0.15">
      <c r="B26" s="20" t="s">
        <v>0</v>
      </c>
      <c r="C26" s="21">
        <f>排出係数!$C$6</f>
        <v>0.318</v>
      </c>
      <c r="D26" s="96"/>
      <c r="E26" s="94" t="s">
        <v>10</v>
      </c>
      <c r="F26" s="99"/>
      <c r="G26" s="94" t="s">
        <v>10</v>
      </c>
      <c r="H26" s="99"/>
      <c r="I26" s="23" t="s">
        <v>15</v>
      </c>
      <c r="J26" s="76">
        <f>F26*$C26</f>
        <v>0</v>
      </c>
      <c r="K26" s="25" t="s">
        <v>16</v>
      </c>
    </row>
    <row r="27" spans="1:28" ht="18" customHeight="1" x14ac:dyDescent="0.15">
      <c r="B27" s="30" t="s">
        <v>1</v>
      </c>
      <c r="C27" s="31">
        <f>排出係数!$C$7</f>
        <v>0.23</v>
      </c>
      <c r="D27" s="97"/>
      <c r="E27" s="33" t="s">
        <v>11</v>
      </c>
      <c r="F27" s="100"/>
      <c r="G27" s="33" t="s">
        <v>11</v>
      </c>
      <c r="H27" s="100"/>
      <c r="I27" s="33" t="s">
        <v>15</v>
      </c>
      <c r="J27" s="77">
        <f t="shared" ref="J27:J31" si="0">F27*$C27</f>
        <v>0</v>
      </c>
      <c r="K27" s="35" t="s">
        <v>16</v>
      </c>
    </row>
    <row r="28" spans="1:28" ht="18" customHeight="1" x14ac:dyDescent="0.15">
      <c r="B28" s="30" t="s">
        <v>2</v>
      </c>
      <c r="C28" s="31">
        <f>排出係数!$C$8</f>
        <v>2.23</v>
      </c>
      <c r="D28" s="97"/>
      <c r="E28" s="33" t="s">
        <v>11</v>
      </c>
      <c r="F28" s="100"/>
      <c r="G28" s="33" t="s">
        <v>11</v>
      </c>
      <c r="H28" s="100"/>
      <c r="I28" s="33" t="s">
        <v>15</v>
      </c>
      <c r="J28" s="77">
        <f t="shared" si="0"/>
        <v>0</v>
      </c>
      <c r="K28" s="35" t="s">
        <v>16</v>
      </c>
    </row>
    <row r="29" spans="1:28" ht="18" customHeight="1" x14ac:dyDescent="0.15">
      <c r="B29" s="30" t="s">
        <v>4</v>
      </c>
      <c r="C29" s="39">
        <f>排出係数!$C$9</f>
        <v>3</v>
      </c>
      <c r="D29" s="97"/>
      <c r="E29" s="33" t="s">
        <v>16</v>
      </c>
      <c r="F29" s="100"/>
      <c r="G29" s="33" t="s">
        <v>16</v>
      </c>
      <c r="H29" s="100"/>
      <c r="I29" s="33" t="s">
        <v>15</v>
      </c>
      <c r="J29" s="77">
        <f t="shared" si="0"/>
        <v>0</v>
      </c>
      <c r="K29" s="35" t="s">
        <v>16</v>
      </c>
    </row>
    <row r="30" spans="1:28" ht="18" customHeight="1" x14ac:dyDescent="0.15">
      <c r="B30" s="30" t="s">
        <v>5</v>
      </c>
      <c r="C30" s="31">
        <f>排出係数!$C$10</f>
        <v>2.4900000000000002</v>
      </c>
      <c r="D30" s="97"/>
      <c r="E30" s="33" t="s">
        <v>12</v>
      </c>
      <c r="F30" s="100"/>
      <c r="G30" s="33" t="s">
        <v>12</v>
      </c>
      <c r="H30" s="100"/>
      <c r="I30" s="33" t="s">
        <v>15</v>
      </c>
      <c r="J30" s="77">
        <f t="shared" si="0"/>
        <v>0</v>
      </c>
      <c r="K30" s="35" t="s">
        <v>16</v>
      </c>
    </row>
    <row r="31" spans="1:28" ht="18" customHeight="1" x14ac:dyDescent="0.15">
      <c r="B31" s="40" t="s">
        <v>7</v>
      </c>
      <c r="C31" s="41">
        <f>排出係数!$C$11</f>
        <v>2.3199999999999998</v>
      </c>
      <c r="D31" s="98"/>
      <c r="E31" s="43" t="s">
        <v>12</v>
      </c>
      <c r="F31" s="101"/>
      <c r="G31" s="43" t="s">
        <v>12</v>
      </c>
      <c r="H31" s="101"/>
      <c r="I31" s="43" t="s">
        <v>15</v>
      </c>
      <c r="J31" s="78">
        <f t="shared" si="0"/>
        <v>0</v>
      </c>
      <c r="K31" s="45" t="s">
        <v>16</v>
      </c>
    </row>
    <row r="32" spans="1:28" ht="18" customHeight="1" x14ac:dyDescent="0.15">
      <c r="B32" s="47" t="s">
        <v>26</v>
      </c>
      <c r="C32" s="48"/>
      <c r="D32" s="42"/>
      <c r="E32" s="43"/>
      <c r="F32" s="44"/>
      <c r="G32" s="43"/>
      <c r="H32" s="78">
        <f>SUM(H26,H27,H28,H29,H30,H31)</f>
        <v>0</v>
      </c>
      <c r="I32" s="43" t="s">
        <v>15</v>
      </c>
      <c r="J32" s="78">
        <f>SUM(J26,J27,J28,J29,J30,J31)</f>
        <v>0</v>
      </c>
      <c r="K32" s="45" t="s">
        <v>16</v>
      </c>
    </row>
    <row r="35" spans="1:1" ht="18" customHeight="1" x14ac:dyDescent="0.15">
      <c r="A35" s="11" t="s">
        <v>113</v>
      </c>
    </row>
    <row r="46" spans="1:1" ht="30" customHeight="1" x14ac:dyDescent="0.15"/>
    <row r="57" ht="30" customHeight="1" x14ac:dyDescent="0.15"/>
  </sheetData>
  <mergeCells count="13">
    <mergeCell ref="F25:G25"/>
    <mergeCell ref="H25:I25"/>
    <mergeCell ref="J25:K25"/>
    <mergeCell ref="A1:H2"/>
    <mergeCell ref="N20:T22"/>
    <mergeCell ref="B23:B25"/>
    <mergeCell ref="C23:C25"/>
    <mergeCell ref="D23:K23"/>
    <mergeCell ref="D24:E24"/>
    <mergeCell ref="F24:G24"/>
    <mergeCell ref="H24:I24"/>
    <mergeCell ref="J24:K24"/>
    <mergeCell ref="D25:E25"/>
  </mergeCells>
  <phoneticPr fontId="2"/>
  <dataValidations count="1">
    <dataValidation imeMode="off" allowBlank="1" showInputMessage="1" showErrorMessage="1" sqref="J21 D26:D31 F26:F31 H26:H31"/>
  </dataValidations>
  <printOptions horizontalCentered="1"/>
  <pageMargins left="0.51181102362204722" right="0.31496062992125984" top="0.74803149606299213" bottom="0.35433070866141736"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表紙</vt:lpstr>
      <vt:lpstr>使用方法</vt:lpstr>
      <vt:lpstr>電力購入先</vt:lpstr>
      <vt:lpstr>排出係数</vt:lpstr>
      <vt:lpstr>読み物</vt:lpstr>
      <vt:lpstr>年間のまとめ</vt:lpstr>
      <vt:lpstr>４月</vt:lpstr>
      <vt:lpstr>５月</vt:lpstr>
      <vt:lpstr>６月</vt:lpstr>
      <vt:lpstr>７月</vt:lpstr>
      <vt:lpstr>８月</vt:lpstr>
      <vt:lpstr>９月</vt:lpstr>
      <vt:lpstr>10月</vt:lpstr>
      <vt:lpstr>11月</vt:lpstr>
      <vt:lpstr>12月</vt:lpstr>
      <vt:lpstr>１月</vt:lpstr>
      <vt:lpstr>２月</vt:lpstr>
      <vt:lpstr>３月</vt:lpstr>
      <vt:lpstr>グラフデータ</vt:lpstr>
      <vt:lpstr>'10月'!Print_Area</vt:lpstr>
      <vt:lpstr>'11月'!Print_Area</vt:lpstr>
      <vt:lpstr>'12月'!Print_Area</vt:lpstr>
      <vt:lpstr>'１月'!Print_Area</vt:lpstr>
      <vt:lpstr>'２月'!Print_Area</vt:lpstr>
      <vt:lpstr>'３月'!Print_Area</vt:lpstr>
      <vt:lpstr>'４月'!Print_Area</vt:lpstr>
      <vt:lpstr>'５月'!Print_Area</vt:lpstr>
      <vt:lpstr>'６月'!Print_Area</vt:lpstr>
      <vt:lpstr>'７月'!Print_Area</vt:lpstr>
      <vt:lpstr>'８月'!Print_Area</vt:lpstr>
      <vt:lpstr>'９月'!Print_Area</vt:lpstr>
      <vt:lpstr>使用方法!Print_Area</vt:lpstr>
      <vt:lpstr>電力購入先!Print_Area</vt:lpstr>
      <vt:lpstr>読み物!Print_Area</vt:lpstr>
      <vt:lpstr>表紙!Print_Area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shindo</dc:creator>
  <cp:lastModifiedBy>野口 亜希子</cp:lastModifiedBy>
  <cp:lastPrinted>2018-09-27T08:14:00Z</cp:lastPrinted>
  <dcterms:created xsi:type="dcterms:W3CDTF">2013-12-11T02:17:44Z</dcterms:created>
  <dcterms:modified xsi:type="dcterms:W3CDTF">2021-06-18T07:22:19Z</dcterms:modified>
</cp:coreProperties>
</file>